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<sst xmlns="http://schemas.openxmlformats.org/spreadsheetml/2006/main" count="236" uniqueCount="112">
  <si>
    <t>Адрес</t>
  </si>
  <si>
    <t>Вид работ</t>
  </si>
  <si>
    <t>ВОЛОЧАЕВСКАЯ    1/2</t>
  </si>
  <si>
    <t>ВОЛОЧАЕВСКАЯ    1/3</t>
  </si>
  <si>
    <t>ВОЛОЧАЕВСКАЯ    1/4</t>
  </si>
  <si>
    <t>ВОЛОЧАЕВСКАЯ    1/5</t>
  </si>
  <si>
    <t>ГАСТЕЛЛО    6/1</t>
  </si>
  <si>
    <t>ГОГОЛЯ  210</t>
  </si>
  <si>
    <t>ГОГОЛЯ  212</t>
  </si>
  <si>
    <t>ГОРЬКОГО   69</t>
  </si>
  <si>
    <t>ГРАНИЧНАЯ    1/1</t>
  </si>
  <si>
    <t>ГРАНИЧНАЯ    1/2</t>
  </si>
  <si>
    <t>ДАЛЬНЯЯ   85</t>
  </si>
  <si>
    <t>КОЛЬЦОВСКАЯ   37/3</t>
  </si>
  <si>
    <t>ЛЬНОКОМБИНАТ 10</t>
  </si>
  <si>
    <t>КРАСНОЯРСКИЙ   30/1</t>
  </si>
  <si>
    <t>ЛЬНОКОМБИНАТ   11/2</t>
  </si>
  <si>
    <t>ЛЬНОКОМБИНАТ   11/1</t>
  </si>
  <si>
    <t>ЛЬНОКОМБИНАТ   15г</t>
  </si>
  <si>
    <t>ЛЬНОКОМБИНАТ   16/2</t>
  </si>
  <si>
    <t>ЛЬНОКОМБИНАТ   17/1</t>
  </si>
  <si>
    <t>ЛЬНОКОМБИНАТ   17/2</t>
  </si>
  <si>
    <t>ЛЬНОКОМБИНАТ   18</t>
  </si>
  <si>
    <t>МУХАЧЕВА  141</t>
  </si>
  <si>
    <t>НАБЕРЕЖНАЯ    8</t>
  </si>
  <si>
    <t>ПУШКИНА  188/1</t>
  </si>
  <si>
    <t>ПУШКИНА  188/2</t>
  </si>
  <si>
    <t>ПУШКИНА  188/3</t>
  </si>
  <si>
    <t>ПУШКИНА  188/5</t>
  </si>
  <si>
    <t>ПУШКИНА  188/4</t>
  </si>
  <si>
    <t>ПУШКИНА  207</t>
  </si>
  <si>
    <t>ПУШКИНА  209</t>
  </si>
  <si>
    <t>ПУШКИНА  211</t>
  </si>
  <si>
    <t>ПУШКИНА  213</t>
  </si>
  <si>
    <t>РЕВОЛЮЦИИ   82</t>
  </si>
  <si>
    <t>РЕВОЛЮЦИИ   84/1</t>
  </si>
  <si>
    <t>РЕВОЛЮЦИИ   84/2</t>
  </si>
  <si>
    <t>РЕВОЛЮЦИИ   99</t>
  </si>
  <si>
    <t>РЕВОЛЮЦИИ  100</t>
  </si>
  <si>
    <t>ТОЛСТОГО  145</t>
  </si>
  <si>
    <t>ТУРГЕНЕВА   82А</t>
  </si>
  <si>
    <t>ЮЖНАЯ    2</t>
  </si>
  <si>
    <t>ЮЖНАЯ    4</t>
  </si>
  <si>
    <t>15ГДК69</t>
  </si>
  <si>
    <t>1992</t>
  </si>
  <si>
    <t>6</t>
  </si>
  <si>
    <t>1997</t>
  </si>
  <si>
    <t>3</t>
  </si>
  <si>
    <t>1998</t>
  </si>
  <si>
    <t>5</t>
  </si>
  <si>
    <t>1988</t>
  </si>
  <si>
    <t>1987</t>
  </si>
  <si>
    <t>1989</t>
  </si>
  <si>
    <t>4</t>
  </si>
  <si>
    <t>1985</t>
  </si>
  <si>
    <t>2</t>
  </si>
  <si>
    <t>1991</t>
  </si>
  <si>
    <t>11</t>
  </si>
  <si>
    <t>1986</t>
  </si>
  <si>
    <t>7</t>
  </si>
  <si>
    <t>1965</t>
  </si>
  <si>
    <t>1974</t>
  </si>
  <si>
    <t>1959</t>
  </si>
  <si>
    <t>1</t>
  </si>
  <si>
    <t>1969</t>
  </si>
  <si>
    <t>1994</t>
  </si>
  <si>
    <t>1976</t>
  </si>
  <si>
    <t>1963</t>
  </si>
  <si>
    <t>1993</t>
  </si>
  <si>
    <t>год постройки</t>
  </si>
  <si>
    <t>кол-во подъездов</t>
  </si>
  <si>
    <t>КПН</t>
  </si>
  <si>
    <t>Мягкая</t>
  </si>
  <si>
    <t>ПК</t>
  </si>
  <si>
    <t>Металл</t>
  </si>
  <si>
    <t>Шифер</t>
  </si>
  <si>
    <t>тип кровли</t>
  </si>
  <si>
    <t>ремонт подъездов</t>
  </si>
  <si>
    <t>смена рам</t>
  </si>
  <si>
    <t>ремонт  дверей</t>
  </si>
  <si>
    <t>ремонт козырьков</t>
  </si>
  <si>
    <t>план</t>
  </si>
  <si>
    <t>кол-во</t>
  </si>
  <si>
    <t>ремонт балконных плит</t>
  </si>
  <si>
    <t>ремонт отмостки, м2</t>
  </si>
  <si>
    <t>заделка продухов, шт</t>
  </si>
  <si>
    <t>ремонт кровли</t>
  </si>
  <si>
    <t>ремонт швов</t>
  </si>
  <si>
    <t>ГОГОЛЯ  214</t>
  </si>
  <si>
    <t>ГОГОЛЯ 216</t>
  </si>
  <si>
    <t>кол-во, м2</t>
  </si>
  <si>
    <t>кол-во,   шт.</t>
  </si>
  <si>
    <t>кол-во,     шт.</t>
  </si>
  <si>
    <t>кол-во,      м</t>
  </si>
  <si>
    <t>кол-во,  м2</t>
  </si>
  <si>
    <t>ремонт пола в тамбурах</t>
  </si>
  <si>
    <t>кол-во,      м2</t>
  </si>
  <si>
    <t>утепление венткоробов</t>
  </si>
  <si>
    <t>кол-во,      шт.</t>
  </si>
  <si>
    <t>устройство дренажного колодца</t>
  </si>
  <si>
    <t>ЛЬНОКОМБИНАТ   15б</t>
  </si>
  <si>
    <t>ЛЬНОКОМБИНАТ   15в</t>
  </si>
  <si>
    <t>ЛЬНОКОМБИНАТ   15е</t>
  </si>
  <si>
    <t>ремонт цоколя</t>
  </si>
  <si>
    <t>ремонт стен, замена перемычек</t>
  </si>
  <si>
    <t>кол-во,       м2</t>
  </si>
  <si>
    <t>ремонт тамбуров входа</t>
  </si>
  <si>
    <t>вывод вентканалов выше кровли</t>
  </si>
  <si>
    <t>площадь кровли</t>
  </si>
  <si>
    <t>кв.11</t>
  </si>
  <si>
    <t>ремонт системы отопления</t>
  </si>
  <si>
    <t>сумма,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</si>
</sst>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0" fontId="4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164" fontId="41" fillId="0" borderId="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8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0.00390625" style="2" customWidth="1"/>
    <col min="2" max="2" width="9.28125" style="2" customWidth="1"/>
    <col min="3" max="4" width="9.140625" style="2" customWidth="1"/>
    <col min="5" max="6" width="7.421875" style="6" customWidth="1"/>
    <col min="7" max="8" width="9.140625" style="6" customWidth="1"/>
    <col min="9" max="9" width="8.8515625" style="6" customWidth="1"/>
    <col min="10" max="11" width="9.140625" style="6" customWidth="1"/>
    <col min="12" max="12" width="8.57421875" style="6" customWidth="1"/>
    <col min="13" max="14" width="9.140625" style="6" customWidth="1"/>
    <col min="15" max="15" width="8.57421875" style="6" customWidth="1"/>
    <col min="16" max="27" width="9.140625" style="6" customWidth="1"/>
    <col min="28" max="30" width="9.140625" style="15" customWidth="1"/>
    <col min="31" max="42" width="9.140625" style="6" customWidth="1"/>
    <col min="43" max="44" width="9.140625" style="15" customWidth="1"/>
    <col min="45" max="45" width="9.140625" style="24" customWidth="1"/>
    <col min="46" max="47" width="9.140625" style="15" customWidth="1"/>
    <col min="48" max="48" width="9.140625" style="6" customWidth="1"/>
    <col min="49" max="51" width="9.140625" style="15" customWidth="1"/>
    <col min="52" max="53" width="9.140625" style="6" customWidth="1"/>
    <col min="54" max="54" width="9.140625" style="2" customWidth="1"/>
    <col min="55" max="55" width="9.28125" style="2" customWidth="1"/>
    <col min="56" max="16384" width="9.140625" style="2" customWidth="1"/>
  </cols>
  <sheetData>
    <row r="1" spans="6:133" ht="15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6"/>
      <c r="Z1" s="8"/>
      <c r="AA1" s="8"/>
      <c r="AB1" s="14"/>
      <c r="AC1" s="14"/>
      <c r="AD1" s="14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14"/>
      <c r="AR1" s="14"/>
      <c r="AS1" s="23"/>
      <c r="AT1" s="14"/>
      <c r="AU1" s="14"/>
      <c r="AV1" s="8"/>
      <c r="AW1" s="14"/>
      <c r="AX1" s="14"/>
      <c r="AY1" s="14"/>
      <c r="AZ1" s="8"/>
      <c r="BA1" s="8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</row>
    <row r="2" spans="1:133" ht="15">
      <c r="A2" s="3"/>
      <c r="F2" s="33" t="s">
        <v>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</row>
    <row r="3" spans="1:133" ht="38.25" customHeight="1">
      <c r="A3" s="2" t="s">
        <v>0</v>
      </c>
      <c r="B3" s="4" t="s">
        <v>69</v>
      </c>
      <c r="C3" s="4" t="s">
        <v>70</v>
      </c>
      <c r="D3" s="25" t="s">
        <v>108</v>
      </c>
      <c r="E3" s="4" t="s">
        <v>76</v>
      </c>
      <c r="F3" s="35" t="s">
        <v>86</v>
      </c>
      <c r="G3" s="35"/>
      <c r="H3" s="35"/>
      <c r="I3" s="35" t="s">
        <v>77</v>
      </c>
      <c r="J3" s="35"/>
      <c r="K3" s="35"/>
      <c r="L3" s="35" t="s">
        <v>84</v>
      </c>
      <c r="M3" s="35"/>
      <c r="N3" s="35"/>
      <c r="O3" s="35" t="s">
        <v>85</v>
      </c>
      <c r="P3" s="35"/>
      <c r="Q3" s="35"/>
      <c r="R3" s="35" t="s">
        <v>78</v>
      </c>
      <c r="S3" s="35"/>
      <c r="T3" s="35"/>
      <c r="U3" s="35" t="s">
        <v>79</v>
      </c>
      <c r="V3" s="35"/>
      <c r="W3" s="35"/>
      <c r="X3" s="35" t="s">
        <v>83</v>
      </c>
      <c r="Y3" s="35"/>
      <c r="Z3" s="35"/>
      <c r="AA3" s="35"/>
      <c r="AB3" s="34" t="s">
        <v>80</v>
      </c>
      <c r="AC3" s="34"/>
      <c r="AD3" s="34"/>
      <c r="AE3" s="35" t="s">
        <v>87</v>
      </c>
      <c r="AF3" s="35"/>
      <c r="AG3" s="35"/>
      <c r="AH3" s="35" t="s">
        <v>95</v>
      </c>
      <c r="AI3" s="35"/>
      <c r="AJ3" s="35"/>
      <c r="AK3" s="35" t="s">
        <v>97</v>
      </c>
      <c r="AL3" s="35"/>
      <c r="AM3" s="35"/>
      <c r="AN3" s="35" t="s">
        <v>99</v>
      </c>
      <c r="AO3" s="35"/>
      <c r="AP3" s="35"/>
      <c r="AQ3" s="34" t="s">
        <v>103</v>
      </c>
      <c r="AR3" s="34"/>
      <c r="AS3" s="34"/>
      <c r="AT3" s="35" t="s">
        <v>104</v>
      </c>
      <c r="AU3" s="35"/>
      <c r="AV3" s="35"/>
      <c r="AW3" s="34" t="s">
        <v>106</v>
      </c>
      <c r="AX3" s="34"/>
      <c r="AY3" s="34"/>
      <c r="AZ3" s="34" t="s">
        <v>107</v>
      </c>
      <c r="BA3" s="34"/>
      <c r="BB3" s="34"/>
      <c r="BC3" s="35" t="s">
        <v>110</v>
      </c>
      <c r="BD3" s="35"/>
      <c r="BE3" s="35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</row>
    <row r="4" spans="4:133" s="4" customFormat="1" ht="25.5">
      <c r="D4" s="25"/>
      <c r="F4" s="8" t="s">
        <v>90</v>
      </c>
      <c r="G4" s="8" t="s">
        <v>111</v>
      </c>
      <c r="H4" s="8" t="s">
        <v>81</v>
      </c>
      <c r="I4" s="8" t="s">
        <v>92</v>
      </c>
      <c r="J4" s="32" t="s">
        <v>111</v>
      </c>
      <c r="K4" s="8" t="s">
        <v>81</v>
      </c>
      <c r="L4" s="8" t="s">
        <v>90</v>
      </c>
      <c r="M4" s="32" t="s">
        <v>111</v>
      </c>
      <c r="N4" s="8" t="s">
        <v>81</v>
      </c>
      <c r="O4" s="8" t="s">
        <v>91</v>
      </c>
      <c r="P4" s="32" t="s">
        <v>111</v>
      </c>
      <c r="Q4" s="8" t="s">
        <v>81</v>
      </c>
      <c r="R4" s="8" t="s">
        <v>82</v>
      </c>
      <c r="S4" s="32" t="s">
        <v>111</v>
      </c>
      <c r="T4" s="8" t="s">
        <v>81</v>
      </c>
      <c r="U4" s="8" t="s">
        <v>82</v>
      </c>
      <c r="V4" s="32" t="s">
        <v>111</v>
      </c>
      <c r="W4" s="8" t="s">
        <v>81</v>
      </c>
      <c r="X4" s="8" t="s">
        <v>105</v>
      </c>
      <c r="Y4" s="26"/>
      <c r="Z4" s="32" t="s">
        <v>111</v>
      </c>
      <c r="AA4" s="8" t="s">
        <v>81</v>
      </c>
      <c r="AB4" s="14" t="s">
        <v>94</v>
      </c>
      <c r="AC4" s="32" t="s">
        <v>111</v>
      </c>
      <c r="AD4" s="14" t="s">
        <v>81</v>
      </c>
      <c r="AE4" s="8" t="s">
        <v>93</v>
      </c>
      <c r="AF4" s="32" t="s">
        <v>111</v>
      </c>
      <c r="AG4" s="8" t="s">
        <v>81</v>
      </c>
      <c r="AH4" s="8" t="s">
        <v>96</v>
      </c>
      <c r="AI4" s="32" t="s">
        <v>111</v>
      </c>
      <c r="AJ4" s="8" t="s">
        <v>81</v>
      </c>
      <c r="AK4" s="8" t="s">
        <v>98</v>
      </c>
      <c r="AL4" s="32" t="s">
        <v>111</v>
      </c>
      <c r="AM4" s="8" t="s">
        <v>81</v>
      </c>
      <c r="AN4" s="8" t="s">
        <v>98</v>
      </c>
      <c r="AO4" s="32" t="s">
        <v>111</v>
      </c>
      <c r="AP4" s="8" t="s">
        <v>81</v>
      </c>
      <c r="AQ4" s="14" t="s">
        <v>98</v>
      </c>
      <c r="AR4" s="32" t="s">
        <v>111</v>
      </c>
      <c r="AS4" s="14" t="s">
        <v>81</v>
      </c>
      <c r="AT4" s="14" t="s">
        <v>98</v>
      </c>
      <c r="AU4" s="32" t="s">
        <v>111</v>
      </c>
      <c r="AV4" s="8" t="s">
        <v>81</v>
      </c>
      <c r="AW4" s="14" t="s">
        <v>98</v>
      </c>
      <c r="AX4" s="32" t="s">
        <v>111</v>
      </c>
      <c r="AY4" s="14" t="s">
        <v>81</v>
      </c>
      <c r="AZ4" s="14" t="s">
        <v>96</v>
      </c>
      <c r="BA4" s="32" t="s">
        <v>111</v>
      </c>
      <c r="BB4" s="14" t="s">
        <v>81</v>
      </c>
      <c r="BC4" s="14" t="s">
        <v>96</v>
      </c>
      <c r="BD4" s="32" t="s">
        <v>111</v>
      </c>
      <c r="BE4" s="14" t="s">
        <v>81</v>
      </c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</row>
    <row r="5" spans="1:133" ht="15">
      <c r="A5" s="1" t="s">
        <v>2</v>
      </c>
      <c r="B5" s="5" t="s">
        <v>44</v>
      </c>
      <c r="C5" s="5" t="s">
        <v>45</v>
      </c>
      <c r="D5" s="27">
        <v>1447.33</v>
      </c>
      <c r="E5" s="7" t="s">
        <v>71</v>
      </c>
      <c r="F5" s="7"/>
      <c r="G5" s="8"/>
      <c r="H5" s="8"/>
      <c r="I5" s="8"/>
      <c r="J5" s="8"/>
      <c r="K5" s="8"/>
      <c r="L5" s="11">
        <v>123</v>
      </c>
      <c r="M5" s="8">
        <v>163.08</v>
      </c>
      <c r="N5" s="8"/>
      <c r="O5" s="7">
        <v>22</v>
      </c>
      <c r="P5" s="8">
        <f>O5*12.972</f>
        <v>285.384</v>
      </c>
      <c r="Q5" s="8"/>
      <c r="R5" s="8"/>
      <c r="S5" s="8"/>
      <c r="T5" s="8"/>
      <c r="U5" s="8"/>
      <c r="V5" s="8"/>
      <c r="W5" s="8"/>
      <c r="X5" s="8"/>
      <c r="Y5" s="26"/>
      <c r="Z5" s="8"/>
      <c r="AA5" s="8"/>
      <c r="AB5" s="14"/>
      <c r="AC5" s="14"/>
      <c r="AD5" s="14"/>
      <c r="AE5" s="8">
        <f>29*3.3+8*1.4</f>
        <v>106.89999999999999</v>
      </c>
      <c r="AF5" s="8">
        <f>AE5*0.45</f>
        <v>48.105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14"/>
      <c r="AR5" s="14"/>
      <c r="AS5" s="23"/>
      <c r="AT5" s="14"/>
      <c r="AU5" s="14"/>
      <c r="AV5" s="8"/>
      <c r="AW5" s="14"/>
      <c r="AX5" s="14"/>
      <c r="AY5" s="14"/>
      <c r="AZ5" s="8"/>
      <c r="BA5" s="8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</row>
    <row r="6" spans="1:133" ht="15">
      <c r="A6" s="1" t="s">
        <v>3</v>
      </c>
      <c r="B6" s="5" t="s">
        <v>46</v>
      </c>
      <c r="C6" s="5" t="s">
        <v>47</v>
      </c>
      <c r="D6" s="27">
        <v>731.9</v>
      </c>
      <c r="E6" s="7" t="s">
        <v>71</v>
      </c>
      <c r="F6" s="7"/>
      <c r="G6" s="8"/>
      <c r="H6" s="8"/>
      <c r="I6" s="8"/>
      <c r="J6" s="8"/>
      <c r="K6" s="8"/>
      <c r="L6" s="8">
        <v>82.3</v>
      </c>
      <c r="M6" s="8">
        <v>105.509</v>
      </c>
      <c r="N6" s="8"/>
      <c r="O6" s="8">
        <v>10</v>
      </c>
      <c r="P6" s="9">
        <f>O6*12.972</f>
        <v>129.72</v>
      </c>
      <c r="Q6" s="8"/>
      <c r="R6" s="8"/>
      <c r="S6" s="8"/>
      <c r="T6" s="8"/>
      <c r="U6" s="8"/>
      <c r="V6" s="8"/>
      <c r="W6" s="8"/>
      <c r="X6" s="8"/>
      <c r="Y6" s="26"/>
      <c r="Z6" s="8"/>
      <c r="AA6" s="8"/>
      <c r="AB6" s="14"/>
      <c r="AC6" s="14"/>
      <c r="AD6" s="14"/>
      <c r="AE6" s="8">
        <f>21*3.3</f>
        <v>69.3</v>
      </c>
      <c r="AF6" s="8">
        <f>AE6*0.45</f>
        <v>31.185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14"/>
      <c r="AR6" s="14"/>
      <c r="AS6" s="23"/>
      <c r="AT6" s="14"/>
      <c r="AU6" s="14"/>
      <c r="AV6" s="8"/>
      <c r="AW6" s="14"/>
      <c r="AX6" s="14"/>
      <c r="AY6" s="14"/>
      <c r="AZ6" s="8"/>
      <c r="BA6" s="8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</row>
    <row r="7" spans="1:133" ht="15">
      <c r="A7" s="1" t="s">
        <v>4</v>
      </c>
      <c r="B7" s="5" t="s">
        <v>48</v>
      </c>
      <c r="C7" s="5" t="s">
        <v>49</v>
      </c>
      <c r="D7" s="27">
        <v>1221.48</v>
      </c>
      <c r="E7" s="7" t="s">
        <v>71</v>
      </c>
      <c r="F7" s="7"/>
      <c r="G7" s="8"/>
      <c r="H7" s="8"/>
      <c r="I7" s="8"/>
      <c r="J7" s="8"/>
      <c r="K7" s="8"/>
      <c r="L7" s="11">
        <v>131</v>
      </c>
      <c r="M7" s="8">
        <v>170.303</v>
      </c>
      <c r="N7" s="8"/>
      <c r="O7" s="8">
        <v>20</v>
      </c>
      <c r="P7" s="9">
        <f>O7*12.972</f>
        <v>259.44</v>
      </c>
      <c r="Q7" s="8"/>
      <c r="R7" s="8"/>
      <c r="S7" s="8"/>
      <c r="T7" s="8"/>
      <c r="U7" s="8"/>
      <c r="V7" s="8"/>
      <c r="W7" s="8"/>
      <c r="X7" s="8"/>
      <c r="Y7" s="26"/>
      <c r="Z7" s="8"/>
      <c r="AA7" s="8"/>
      <c r="AB7" s="14"/>
      <c r="AC7" s="14"/>
      <c r="AD7" s="14"/>
      <c r="AE7" s="8">
        <f>19*3.3</f>
        <v>62.699999999999996</v>
      </c>
      <c r="AF7" s="8">
        <f>AE7*0.45</f>
        <v>28.215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14"/>
      <c r="AR7" s="14"/>
      <c r="AS7" s="23"/>
      <c r="AT7" s="14"/>
      <c r="AU7" s="14"/>
      <c r="AV7" s="8"/>
      <c r="AW7" s="14"/>
      <c r="AX7" s="14"/>
      <c r="AY7" s="14"/>
      <c r="AZ7" s="8"/>
      <c r="BA7" s="8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</row>
    <row r="8" spans="1:133" ht="15">
      <c r="A8" s="1" t="s">
        <v>5</v>
      </c>
      <c r="B8" s="5" t="s">
        <v>48</v>
      </c>
      <c r="C8" s="5" t="s">
        <v>47</v>
      </c>
      <c r="D8" s="27">
        <v>731.13</v>
      </c>
      <c r="E8" s="7" t="s">
        <v>71</v>
      </c>
      <c r="F8" s="7"/>
      <c r="G8" s="8"/>
      <c r="H8" s="8"/>
      <c r="I8" s="8"/>
      <c r="J8" s="8"/>
      <c r="K8" s="8"/>
      <c r="L8" s="8">
        <v>75.85</v>
      </c>
      <c r="M8" s="8">
        <v>97.547</v>
      </c>
      <c r="N8" s="8"/>
      <c r="O8" s="8">
        <v>10</v>
      </c>
      <c r="P8" s="9">
        <f>O8*12.972</f>
        <v>129.72</v>
      </c>
      <c r="Q8" s="8"/>
      <c r="R8" s="8"/>
      <c r="S8" s="8"/>
      <c r="T8" s="8"/>
      <c r="U8" s="8"/>
      <c r="V8" s="8"/>
      <c r="W8" s="8"/>
      <c r="X8" s="8"/>
      <c r="Y8" s="26"/>
      <c r="Z8" s="8"/>
      <c r="AA8" s="8"/>
      <c r="AB8" s="14"/>
      <c r="AC8" s="14"/>
      <c r="AD8" s="14"/>
      <c r="AE8" s="8">
        <f>8*3.3</f>
        <v>26.4</v>
      </c>
      <c r="AF8" s="8">
        <f>AE8*0.45</f>
        <v>11.879999999999999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14"/>
      <c r="AR8" s="14"/>
      <c r="AS8" s="23"/>
      <c r="AT8" s="14"/>
      <c r="AU8" s="14"/>
      <c r="AV8" s="8"/>
      <c r="AW8" s="14"/>
      <c r="AX8" s="14"/>
      <c r="AY8" s="14"/>
      <c r="AZ8" s="8"/>
      <c r="BA8" s="8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</row>
    <row r="9" spans="1:133" s="24" customFormat="1" ht="15">
      <c r="A9" s="19" t="s">
        <v>6</v>
      </c>
      <c r="B9" s="20">
        <v>1994</v>
      </c>
      <c r="C9" s="20">
        <v>3</v>
      </c>
      <c r="D9" s="28">
        <v>932</v>
      </c>
      <c r="E9" s="21" t="s">
        <v>72</v>
      </c>
      <c r="F9" s="30">
        <v>932</v>
      </c>
      <c r="G9" s="14">
        <v>1256.011</v>
      </c>
      <c r="H9" s="14"/>
      <c r="I9" s="14">
        <v>3</v>
      </c>
      <c r="J9" s="18">
        <f>3*91.17</f>
        <v>273.51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3"/>
      <c r="AT9" s="14"/>
      <c r="AU9" s="14"/>
      <c r="AV9" s="14"/>
      <c r="AW9" s="14"/>
      <c r="AX9" s="14"/>
      <c r="AY9" s="14"/>
      <c r="AZ9" s="14"/>
      <c r="BA9" s="14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</row>
    <row r="10" spans="1:133" s="24" customFormat="1" ht="15">
      <c r="A10" s="19" t="s">
        <v>7</v>
      </c>
      <c r="B10" s="20" t="s">
        <v>50</v>
      </c>
      <c r="C10" s="20" t="s">
        <v>45</v>
      </c>
      <c r="D10" s="28">
        <v>1250</v>
      </c>
      <c r="E10" s="21" t="s">
        <v>72</v>
      </c>
      <c r="F10" s="30">
        <v>1250</v>
      </c>
      <c r="G10" s="14">
        <v>1342.815</v>
      </c>
      <c r="H10" s="14"/>
      <c r="I10" s="14">
        <v>6</v>
      </c>
      <c r="J10" s="14">
        <f>3*53.271</f>
        <v>159.813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14"/>
      <c r="AU10" s="14"/>
      <c r="AV10" s="14"/>
      <c r="AW10" s="14"/>
      <c r="AX10" s="14"/>
      <c r="AY10" s="14"/>
      <c r="AZ10" s="14"/>
      <c r="BA10" s="14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</row>
    <row r="11" spans="1:133" s="24" customFormat="1" ht="15">
      <c r="A11" s="19" t="s">
        <v>8</v>
      </c>
      <c r="B11" s="20" t="s">
        <v>51</v>
      </c>
      <c r="C11" s="20" t="s">
        <v>49</v>
      </c>
      <c r="D11" s="28">
        <v>1023.7</v>
      </c>
      <c r="E11" s="21" t="s">
        <v>71</v>
      </c>
      <c r="F11" s="2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23"/>
      <c r="AT11" s="14"/>
      <c r="AU11" s="14"/>
      <c r="AV11" s="14"/>
      <c r="AW11" s="14"/>
      <c r="AX11" s="14"/>
      <c r="AY11" s="14"/>
      <c r="AZ11" s="14"/>
      <c r="BA11" s="14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3" s="24" customFormat="1" ht="15">
      <c r="A12" s="19" t="s">
        <v>88</v>
      </c>
      <c r="B12" s="20">
        <v>1985</v>
      </c>
      <c r="C12" s="20">
        <v>4</v>
      </c>
      <c r="D12" s="28">
        <v>833.9</v>
      </c>
      <c r="E12" s="21" t="s">
        <v>71</v>
      </c>
      <c r="F12" s="21">
        <v>833.9</v>
      </c>
      <c r="G12" s="18">
        <v>362.06</v>
      </c>
      <c r="H12" s="14"/>
      <c r="I12" s="14">
        <v>4</v>
      </c>
      <c r="J12" s="18">
        <f>I12*35.07</f>
        <v>140.28</v>
      </c>
      <c r="K12" s="14"/>
      <c r="L12" s="14"/>
      <c r="M12" s="14"/>
      <c r="N12" s="14"/>
      <c r="O12" s="14">
        <v>16</v>
      </c>
      <c r="P12" s="14">
        <f>16*14.323</f>
        <v>229.168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14"/>
      <c r="AU12" s="14"/>
      <c r="AV12" s="14"/>
      <c r="AW12" s="14"/>
      <c r="AX12" s="14"/>
      <c r="AY12" s="14"/>
      <c r="AZ12" s="14"/>
      <c r="BA12" s="14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</row>
    <row r="13" spans="1:133" s="24" customFormat="1" ht="15">
      <c r="A13" s="19" t="s">
        <v>89</v>
      </c>
      <c r="B13" s="20">
        <v>1988</v>
      </c>
      <c r="C13" s="20">
        <v>10</v>
      </c>
      <c r="D13" s="28">
        <v>2422</v>
      </c>
      <c r="E13" s="21" t="s">
        <v>71</v>
      </c>
      <c r="F13" s="21">
        <v>196.37</v>
      </c>
      <c r="G13" s="14">
        <v>87.802</v>
      </c>
      <c r="H13" s="14"/>
      <c r="I13" s="14">
        <v>10</v>
      </c>
      <c r="J13" s="18">
        <f>I13*38.075</f>
        <v>380.75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23"/>
      <c r="AT13" s="14"/>
      <c r="AU13" s="14"/>
      <c r="AV13" s="14"/>
      <c r="AW13" s="14"/>
      <c r="AX13" s="14"/>
      <c r="AY13" s="14"/>
      <c r="AZ13" s="14"/>
      <c r="BA13" s="14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</row>
    <row r="14" spans="1:133" s="24" customFormat="1" ht="15">
      <c r="A14" s="19" t="s">
        <v>9</v>
      </c>
      <c r="B14" s="20" t="s">
        <v>52</v>
      </c>
      <c r="C14" s="20" t="s">
        <v>53</v>
      </c>
      <c r="D14" s="28">
        <v>1750</v>
      </c>
      <c r="E14" s="21" t="s">
        <v>73</v>
      </c>
      <c r="F14" s="21">
        <v>105.6</v>
      </c>
      <c r="G14" s="14">
        <v>46.866</v>
      </c>
      <c r="H14" s="14"/>
      <c r="I14" s="14">
        <v>4</v>
      </c>
      <c r="J14" s="18">
        <f>I14*94.83</f>
        <v>379.32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14"/>
      <c r="AU14" s="14"/>
      <c r="AV14" s="14"/>
      <c r="AW14" s="14"/>
      <c r="AX14" s="14"/>
      <c r="AY14" s="14"/>
      <c r="AZ14" s="14"/>
      <c r="BA14" s="14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</row>
    <row r="15" spans="1:133" s="24" customFormat="1" ht="15">
      <c r="A15" s="19" t="s">
        <v>10</v>
      </c>
      <c r="B15" s="20" t="s">
        <v>54</v>
      </c>
      <c r="C15" s="20" t="s">
        <v>55</v>
      </c>
      <c r="D15" s="28">
        <v>736</v>
      </c>
      <c r="E15" s="21" t="s">
        <v>74</v>
      </c>
      <c r="F15" s="2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23"/>
      <c r="AT15" s="14"/>
      <c r="AU15" s="14"/>
      <c r="AV15" s="14"/>
      <c r="AW15" s="14"/>
      <c r="AX15" s="14"/>
      <c r="AY15" s="14"/>
      <c r="AZ15" s="14"/>
      <c r="BA15" s="14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</row>
    <row r="16" spans="1:133" s="24" customFormat="1" ht="15">
      <c r="A16" s="19" t="s">
        <v>11</v>
      </c>
      <c r="B16" s="20" t="s">
        <v>50</v>
      </c>
      <c r="C16" s="20" t="s">
        <v>47</v>
      </c>
      <c r="D16" s="28">
        <v>941</v>
      </c>
      <c r="E16" s="21" t="s">
        <v>74</v>
      </c>
      <c r="F16" s="2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14"/>
      <c r="AU16" s="14"/>
      <c r="AV16" s="14"/>
      <c r="AW16" s="14"/>
      <c r="AX16" s="14"/>
      <c r="AY16" s="14"/>
      <c r="AZ16" s="14"/>
      <c r="BA16" s="14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</row>
    <row r="17" spans="1:133" s="24" customFormat="1" ht="15">
      <c r="A17" s="19" t="s">
        <v>12</v>
      </c>
      <c r="B17" s="20" t="s">
        <v>52</v>
      </c>
      <c r="C17" s="20" t="s">
        <v>47</v>
      </c>
      <c r="D17" s="28">
        <v>813.8</v>
      </c>
      <c r="E17" s="21" t="s">
        <v>74</v>
      </c>
      <c r="F17" s="21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23"/>
      <c r="AT17" s="14"/>
      <c r="AU17" s="14"/>
      <c r="AV17" s="14"/>
      <c r="AW17" s="14"/>
      <c r="AX17" s="14"/>
      <c r="AY17" s="14"/>
      <c r="AZ17" s="14"/>
      <c r="BA17" s="14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</row>
    <row r="18" spans="1:133" s="24" customFormat="1" ht="15">
      <c r="A18" s="19" t="s">
        <v>13</v>
      </c>
      <c r="B18" s="20" t="s">
        <v>56</v>
      </c>
      <c r="C18" s="20" t="s">
        <v>45</v>
      </c>
      <c r="D18" s="28">
        <v>1237</v>
      </c>
      <c r="E18" s="21" t="s">
        <v>75</v>
      </c>
      <c r="F18" s="21"/>
      <c r="G18" s="14"/>
      <c r="H18" s="14"/>
      <c r="I18" s="14">
        <v>6</v>
      </c>
      <c r="J18" s="14">
        <f>6*53.176</f>
        <v>319.05600000000004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5.169</v>
      </c>
      <c r="W18" s="14"/>
      <c r="X18" s="14"/>
      <c r="Y18" s="14"/>
      <c r="Z18" s="14"/>
      <c r="AA18" s="14"/>
      <c r="AB18" s="14">
        <v>5</v>
      </c>
      <c r="AC18" s="14">
        <v>41.464</v>
      </c>
      <c r="AD18" s="14"/>
      <c r="AE18" s="14"/>
      <c r="AF18" s="14"/>
      <c r="AG18" s="14"/>
      <c r="AH18" s="22">
        <v>15</v>
      </c>
      <c r="AI18" s="14">
        <v>11.636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14"/>
      <c r="AU18" s="14"/>
      <c r="AV18" s="14"/>
      <c r="AW18" s="14"/>
      <c r="AX18" s="14"/>
      <c r="AY18" s="14"/>
      <c r="AZ18" s="14"/>
      <c r="BA18" s="14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</row>
    <row r="19" spans="1:133" ht="15">
      <c r="A19" s="1" t="s">
        <v>15</v>
      </c>
      <c r="B19" s="5" t="s">
        <v>48</v>
      </c>
      <c r="C19" s="5" t="s">
        <v>57</v>
      </c>
      <c r="D19" s="27">
        <v>2731.3</v>
      </c>
      <c r="E19" s="7" t="s">
        <v>71</v>
      </c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6"/>
      <c r="Z19" s="8"/>
      <c r="AA19" s="8"/>
      <c r="AB19" s="14"/>
      <c r="AC19" s="14"/>
      <c r="AD19" s="14"/>
      <c r="AE19" s="8"/>
      <c r="AF19" s="8"/>
      <c r="AG19" s="8"/>
      <c r="AH19" s="8"/>
      <c r="AI19" s="8"/>
      <c r="AJ19" s="8"/>
      <c r="AK19" s="8">
        <v>2</v>
      </c>
      <c r="AL19" s="8">
        <f>AK19*9.0765</f>
        <v>18.153</v>
      </c>
      <c r="AM19" s="8"/>
      <c r="AN19" s="8"/>
      <c r="AO19" s="8"/>
      <c r="AP19" s="8"/>
      <c r="AQ19" s="14"/>
      <c r="AR19" s="14"/>
      <c r="AS19" s="23"/>
      <c r="AT19" s="14"/>
      <c r="AU19" s="14"/>
      <c r="AV19" s="8"/>
      <c r="AW19" s="14"/>
      <c r="AX19" s="14"/>
      <c r="AY19" s="14"/>
      <c r="AZ19" s="8"/>
      <c r="BA19" s="8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</row>
    <row r="20" spans="1:133" ht="15">
      <c r="A20" s="1" t="s">
        <v>14</v>
      </c>
      <c r="B20" s="5">
        <v>1992</v>
      </c>
      <c r="C20" s="5">
        <v>3</v>
      </c>
      <c r="D20" s="27">
        <v>1022</v>
      </c>
      <c r="E20" s="7" t="s">
        <v>73</v>
      </c>
      <c r="F20" s="7"/>
      <c r="G20" s="8"/>
      <c r="H20" s="8"/>
      <c r="I20" s="8"/>
      <c r="J20" s="8"/>
      <c r="K20" s="8"/>
      <c r="L20" s="11">
        <v>157</v>
      </c>
      <c r="M20" s="8">
        <v>142.573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6"/>
      <c r="Z20" s="8"/>
      <c r="AA20" s="8"/>
      <c r="AB20" s="14"/>
      <c r="AC20" s="14"/>
      <c r="AD20" s="14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4"/>
      <c r="AR20" s="14"/>
      <c r="AS20" s="23"/>
      <c r="AT20" s="14"/>
      <c r="AU20" s="14"/>
      <c r="AV20" s="8"/>
      <c r="AW20" s="14"/>
      <c r="AX20" s="14"/>
      <c r="AY20" s="14"/>
      <c r="AZ20" s="8"/>
      <c r="BA20" s="8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</row>
    <row r="21" spans="1:133" ht="15">
      <c r="A21" s="1" t="s">
        <v>17</v>
      </c>
      <c r="B21" s="5">
        <v>1986</v>
      </c>
      <c r="C21" s="5" t="s">
        <v>45</v>
      </c>
      <c r="D21" s="27">
        <v>1456</v>
      </c>
      <c r="E21" s="7" t="s">
        <v>71</v>
      </c>
      <c r="F21" s="7">
        <v>319.4</v>
      </c>
      <c r="G21" s="8">
        <v>248.724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6" t="s">
        <v>109</v>
      </c>
      <c r="Z21" s="8"/>
      <c r="AA21" s="8"/>
      <c r="AB21" s="14"/>
      <c r="AC21" s="14"/>
      <c r="AD21" s="14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4"/>
      <c r="AR21" s="14"/>
      <c r="AS21" s="23"/>
      <c r="AT21" s="14"/>
      <c r="AU21" s="14"/>
      <c r="AV21" s="8"/>
      <c r="AW21" s="14"/>
      <c r="AX21" s="14"/>
      <c r="AY21" s="14"/>
      <c r="AZ21" s="8"/>
      <c r="BA21" s="8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</row>
    <row r="22" spans="1:133" ht="15">
      <c r="A22" s="1" t="s">
        <v>16</v>
      </c>
      <c r="B22" s="5" t="s">
        <v>58</v>
      </c>
      <c r="C22" s="5" t="s">
        <v>59</v>
      </c>
      <c r="D22" s="27">
        <v>1680</v>
      </c>
      <c r="E22" s="7" t="s">
        <v>71</v>
      </c>
      <c r="F22" s="7"/>
      <c r="G22" s="8"/>
      <c r="H22" s="8"/>
      <c r="I22" s="8"/>
      <c r="J22" s="8"/>
      <c r="K22" s="8"/>
      <c r="L22" s="11">
        <v>95</v>
      </c>
      <c r="M22" s="8">
        <v>88.422</v>
      </c>
      <c r="N22" s="8"/>
      <c r="O22" s="8">
        <v>19</v>
      </c>
      <c r="P22" s="14">
        <f>O22*12.972</f>
        <v>246.468</v>
      </c>
      <c r="Q22" s="8"/>
      <c r="R22" s="8"/>
      <c r="S22" s="8"/>
      <c r="T22" s="8"/>
      <c r="U22" s="8"/>
      <c r="V22" s="8"/>
      <c r="W22" s="8"/>
      <c r="X22" s="8"/>
      <c r="Y22" s="26"/>
      <c r="Z22" s="8"/>
      <c r="AA22" s="8"/>
      <c r="AB22" s="14"/>
      <c r="AC22" s="14"/>
      <c r="AD22" s="14"/>
      <c r="AE22" s="8"/>
      <c r="AF22" s="8"/>
      <c r="AG22" s="8"/>
      <c r="AH22" s="8"/>
      <c r="AI22" s="8"/>
      <c r="AJ22" s="8"/>
      <c r="AK22" s="8"/>
      <c r="AL22" s="8"/>
      <c r="AM22" s="8"/>
      <c r="AN22" s="8">
        <v>1</v>
      </c>
      <c r="AO22" s="8">
        <v>24.127</v>
      </c>
      <c r="AP22" s="8"/>
      <c r="AQ22" s="14"/>
      <c r="AR22" s="14"/>
      <c r="AS22" s="23"/>
      <c r="AT22" s="14"/>
      <c r="AU22" s="14"/>
      <c r="AV22" s="8"/>
      <c r="AW22" s="14"/>
      <c r="AX22" s="14"/>
      <c r="AY22" s="14"/>
      <c r="AZ22" s="8"/>
      <c r="BA22" s="8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</row>
    <row r="23" spans="1:133" ht="15">
      <c r="A23" s="1" t="s">
        <v>100</v>
      </c>
      <c r="B23" s="5" t="s">
        <v>60</v>
      </c>
      <c r="C23" s="5" t="s">
        <v>55</v>
      </c>
      <c r="D23" s="29">
        <v>622.7</v>
      </c>
      <c r="E23" s="7" t="s">
        <v>75</v>
      </c>
      <c r="F23" s="7"/>
      <c r="G23" s="8"/>
      <c r="H23" s="8"/>
      <c r="I23" s="8">
        <v>2</v>
      </c>
      <c r="J23" s="8">
        <f>I23*38.888</f>
        <v>77.776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6"/>
      <c r="Z23" s="8"/>
      <c r="AA23" s="8"/>
      <c r="AB23" s="14"/>
      <c r="AC23" s="14"/>
      <c r="AD23" s="14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4"/>
      <c r="AR23" s="14"/>
      <c r="AS23" s="23"/>
      <c r="AT23" s="14"/>
      <c r="AU23" s="14"/>
      <c r="AV23" s="8"/>
      <c r="AW23" s="14"/>
      <c r="AX23" s="14"/>
      <c r="AY23" s="14"/>
      <c r="AZ23" s="8"/>
      <c r="BA23" s="8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</row>
    <row r="24" spans="1:133" s="24" customFormat="1" ht="15">
      <c r="A24" s="19" t="s">
        <v>101</v>
      </c>
      <c r="B24" s="20" t="s">
        <v>60</v>
      </c>
      <c r="C24" s="20" t="s">
        <v>47</v>
      </c>
      <c r="D24" s="31">
        <v>969.9</v>
      </c>
      <c r="E24" s="21" t="s">
        <v>74</v>
      </c>
      <c r="F24" s="21">
        <v>969.9</v>
      </c>
      <c r="G24" s="14">
        <v>2319.932</v>
      </c>
      <c r="H24" s="14"/>
      <c r="I24" s="14">
        <v>3</v>
      </c>
      <c r="J24" s="14">
        <f>I24*38.888</f>
        <v>116.66399999999999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14"/>
      <c r="AU24" s="14"/>
      <c r="AV24" s="14"/>
      <c r="AW24" s="14"/>
      <c r="AX24" s="14"/>
      <c r="AY24" s="14"/>
      <c r="AZ24" s="14"/>
      <c r="BA24" s="14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</row>
    <row r="25" spans="1:133" ht="15">
      <c r="A25" s="1" t="s">
        <v>18</v>
      </c>
      <c r="B25" s="5">
        <v>1971</v>
      </c>
      <c r="C25" s="5">
        <v>4</v>
      </c>
      <c r="D25" s="29">
        <v>1076</v>
      </c>
      <c r="E25" s="7" t="s">
        <v>72</v>
      </c>
      <c r="F25" s="12"/>
      <c r="G25" s="8"/>
      <c r="H25" s="8"/>
      <c r="I25" s="8">
        <v>4</v>
      </c>
      <c r="J25" s="8">
        <f>I25*37.279</f>
        <v>149.116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6"/>
      <c r="Z25" s="8"/>
      <c r="AA25" s="8"/>
      <c r="AB25" s="14"/>
      <c r="AC25" s="14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4"/>
      <c r="AR25" s="14"/>
      <c r="AS25" s="23"/>
      <c r="AT25" s="14"/>
      <c r="AU25" s="14"/>
      <c r="AV25" s="8"/>
      <c r="AW25" s="14"/>
      <c r="AX25" s="14"/>
      <c r="AY25" s="14"/>
      <c r="AZ25" s="8"/>
      <c r="BA25" s="8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</row>
    <row r="26" spans="1:133" ht="15">
      <c r="A26" s="1" t="s">
        <v>102</v>
      </c>
      <c r="B26" s="5" t="s">
        <v>61</v>
      </c>
      <c r="C26" s="5" t="s">
        <v>53</v>
      </c>
      <c r="D26" s="29">
        <v>833.9</v>
      </c>
      <c r="E26" s="7" t="s">
        <v>72</v>
      </c>
      <c r="F26" s="7">
        <v>833.9</v>
      </c>
      <c r="G26" s="8">
        <v>360.679</v>
      </c>
      <c r="H26" s="8"/>
      <c r="I26" s="8"/>
      <c r="J26" s="8"/>
      <c r="K26" s="8"/>
      <c r="L26" s="8">
        <v>173.88</v>
      </c>
      <c r="M26" s="8">
        <v>146.149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6"/>
      <c r="Z26" s="8"/>
      <c r="AA26" s="8"/>
      <c r="AB26" s="14"/>
      <c r="AC26" s="14"/>
      <c r="AD26" s="14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4"/>
      <c r="AR26" s="14"/>
      <c r="AS26" s="23"/>
      <c r="AT26" s="14"/>
      <c r="AU26" s="14"/>
      <c r="AV26" s="8"/>
      <c r="AW26" s="14"/>
      <c r="AX26" s="14"/>
      <c r="AY26" s="14"/>
      <c r="AZ26" s="8"/>
      <c r="BA26" s="8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</row>
    <row r="27" spans="1:133" ht="15">
      <c r="A27" s="1" t="s">
        <v>19</v>
      </c>
      <c r="B27" s="5">
        <v>1980</v>
      </c>
      <c r="C27" s="5">
        <v>3</v>
      </c>
      <c r="D27" s="27">
        <v>886.3</v>
      </c>
      <c r="E27" s="7" t="s">
        <v>73</v>
      </c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6"/>
      <c r="Z27" s="8"/>
      <c r="AA27" s="8"/>
      <c r="AB27" s="14"/>
      <c r="AC27" s="14"/>
      <c r="AD27" s="14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4"/>
      <c r="AR27" s="14"/>
      <c r="AS27" s="23"/>
      <c r="AT27" s="14"/>
      <c r="AU27" s="14"/>
      <c r="AV27" s="8"/>
      <c r="AW27" s="14"/>
      <c r="AX27" s="14"/>
      <c r="AY27" s="14"/>
      <c r="AZ27" s="8"/>
      <c r="BA27" s="8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</row>
    <row r="28" spans="1:133" ht="15">
      <c r="A28" s="1" t="s">
        <v>20</v>
      </c>
      <c r="B28" s="5">
        <v>1984</v>
      </c>
      <c r="C28" s="5">
        <v>3</v>
      </c>
      <c r="D28" s="27">
        <v>714.2</v>
      </c>
      <c r="E28" s="7" t="s">
        <v>73</v>
      </c>
      <c r="F28" s="7"/>
      <c r="G28" s="8"/>
      <c r="H28" s="8"/>
      <c r="I28" s="8">
        <v>3</v>
      </c>
      <c r="J28" s="8">
        <f>I28*89.809</f>
        <v>269.427</v>
      </c>
      <c r="K28" s="8"/>
      <c r="L28" s="11">
        <v>142</v>
      </c>
      <c r="M28" s="8">
        <v>128.629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6"/>
      <c r="Z28" s="8"/>
      <c r="AA28" s="8"/>
      <c r="AB28" s="14"/>
      <c r="AC28" s="14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4"/>
      <c r="AR28" s="14"/>
      <c r="AS28" s="23"/>
      <c r="AT28" s="14"/>
      <c r="AU28" s="14"/>
      <c r="AV28" s="8"/>
      <c r="AW28" s="14"/>
      <c r="AX28" s="14"/>
      <c r="AY28" s="14"/>
      <c r="AZ28" s="8"/>
      <c r="BA28" s="8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</row>
    <row r="29" spans="1:133" ht="15">
      <c r="A29" s="1" t="s">
        <v>21</v>
      </c>
      <c r="B29" s="5">
        <v>1989</v>
      </c>
      <c r="C29" s="5">
        <v>6</v>
      </c>
      <c r="D29" s="27">
        <v>1248</v>
      </c>
      <c r="E29" s="7" t="s">
        <v>72</v>
      </c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6"/>
      <c r="Z29" s="8"/>
      <c r="AA29" s="8"/>
      <c r="AB29" s="14"/>
      <c r="AC29" s="14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4"/>
      <c r="AR29" s="14"/>
      <c r="AS29" s="23"/>
      <c r="AT29" s="14"/>
      <c r="AU29" s="14"/>
      <c r="AV29" s="8"/>
      <c r="AW29" s="14"/>
      <c r="AX29" s="14"/>
      <c r="AY29" s="14"/>
      <c r="AZ29" s="8"/>
      <c r="BA29" s="8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</row>
    <row r="30" spans="1:133" ht="15">
      <c r="A30" s="1" t="s">
        <v>22</v>
      </c>
      <c r="B30" s="5" t="s">
        <v>62</v>
      </c>
      <c r="C30" s="5" t="s">
        <v>63</v>
      </c>
      <c r="D30" s="27"/>
      <c r="E30" s="7" t="s">
        <v>74</v>
      </c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6"/>
      <c r="Z30" s="8"/>
      <c r="AA30" s="8"/>
      <c r="AB30" s="14"/>
      <c r="AC30" s="14"/>
      <c r="AD30" s="14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4"/>
      <c r="AR30" s="14"/>
      <c r="AS30" s="23"/>
      <c r="AT30" s="14"/>
      <c r="AU30" s="14"/>
      <c r="AV30" s="8"/>
      <c r="AW30" s="14"/>
      <c r="AX30" s="14"/>
      <c r="AY30" s="14"/>
      <c r="AZ30" s="8"/>
      <c r="BA30" s="8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</row>
    <row r="31" spans="1:133" ht="15">
      <c r="A31" s="1" t="s">
        <v>23</v>
      </c>
      <c r="B31" s="5" t="s">
        <v>64</v>
      </c>
      <c r="C31" s="5" t="s">
        <v>53</v>
      </c>
      <c r="D31" s="27">
        <v>906.88</v>
      </c>
      <c r="E31" s="7" t="s">
        <v>72</v>
      </c>
      <c r="F31" s="7">
        <v>906.88</v>
      </c>
      <c r="G31" s="8">
        <v>1100.047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26"/>
      <c r="Z31" s="8"/>
      <c r="AA31" s="8"/>
      <c r="AB31" s="14"/>
      <c r="AC31" s="14"/>
      <c r="AD31" s="14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14">
        <v>169.68</v>
      </c>
      <c r="AR31" s="14">
        <v>18.157</v>
      </c>
      <c r="AS31" s="23"/>
      <c r="AT31" s="14"/>
      <c r="AU31" s="14"/>
      <c r="AV31" s="8"/>
      <c r="AW31" s="14"/>
      <c r="AX31" s="14"/>
      <c r="AY31" s="14"/>
      <c r="AZ31" s="8"/>
      <c r="BA31" s="8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</row>
    <row r="32" spans="1:133" ht="15">
      <c r="A32" s="1" t="s">
        <v>24</v>
      </c>
      <c r="B32" s="5" t="s">
        <v>65</v>
      </c>
      <c r="C32" s="5" t="s">
        <v>47</v>
      </c>
      <c r="D32" s="27">
        <v>789</v>
      </c>
      <c r="E32" s="7" t="s">
        <v>75</v>
      </c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6"/>
      <c r="Z32" s="8"/>
      <c r="AA32" s="8"/>
      <c r="AB32" s="14"/>
      <c r="AC32" s="14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4"/>
      <c r="AR32" s="14"/>
      <c r="AS32" s="23"/>
      <c r="AT32" s="14"/>
      <c r="AU32" s="14"/>
      <c r="AV32" s="8"/>
      <c r="AW32" s="14"/>
      <c r="AX32" s="14"/>
      <c r="AY32" s="14"/>
      <c r="AZ32" s="8"/>
      <c r="BA32" s="8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</row>
    <row r="33" spans="1:133" ht="15">
      <c r="A33" s="1" t="s">
        <v>25</v>
      </c>
      <c r="B33" s="5" t="s">
        <v>52</v>
      </c>
      <c r="C33" s="5" t="s">
        <v>45</v>
      </c>
      <c r="D33" s="27">
        <v>1484</v>
      </c>
      <c r="E33" s="7" t="s">
        <v>71</v>
      </c>
      <c r="F33" s="7">
        <v>481.4</v>
      </c>
      <c r="G33" s="8">
        <v>376.954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6"/>
      <c r="Z33" s="8"/>
      <c r="AA33" s="8"/>
      <c r="AB33" s="14"/>
      <c r="AC33" s="14"/>
      <c r="AD33" s="14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4"/>
      <c r="AR33" s="14"/>
      <c r="AS33" s="23"/>
      <c r="AT33" s="14"/>
      <c r="AU33" s="14"/>
      <c r="AV33" s="8"/>
      <c r="AW33" s="14"/>
      <c r="AX33" s="14"/>
      <c r="AY33" s="14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</row>
    <row r="34" spans="1:133" ht="15">
      <c r="A34" s="1" t="s">
        <v>26</v>
      </c>
      <c r="B34" s="5" t="s">
        <v>52</v>
      </c>
      <c r="C34" s="5" t="s">
        <v>55</v>
      </c>
      <c r="D34" s="27">
        <v>481.4</v>
      </c>
      <c r="E34" s="7" t="s">
        <v>71</v>
      </c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6"/>
      <c r="Z34" s="8"/>
      <c r="AA34" s="8"/>
      <c r="AB34" s="14"/>
      <c r="AC34" s="14"/>
      <c r="AD34" s="14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4"/>
      <c r="AR34" s="14"/>
      <c r="AS34" s="23"/>
      <c r="AT34" s="14"/>
      <c r="AU34" s="14"/>
      <c r="AV34" s="8"/>
      <c r="AW34" s="14"/>
      <c r="AX34" s="14"/>
      <c r="AY34" s="14"/>
      <c r="AZ34" s="8"/>
      <c r="BA34" s="8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</row>
    <row r="35" spans="1:133" ht="15">
      <c r="A35" s="1" t="s">
        <v>27</v>
      </c>
      <c r="B35" s="5" t="s">
        <v>52</v>
      </c>
      <c r="C35" s="5" t="s">
        <v>49</v>
      </c>
      <c r="D35" s="27">
        <v>1232</v>
      </c>
      <c r="E35" s="7" t="s">
        <v>71</v>
      </c>
      <c r="F35" s="7">
        <v>312.1</v>
      </c>
      <c r="G35" s="8">
        <v>319.849</v>
      </c>
      <c r="H35" s="8"/>
      <c r="I35" s="8"/>
      <c r="J35" s="8"/>
      <c r="K35" s="8"/>
      <c r="L35" s="8"/>
      <c r="M35" s="8"/>
      <c r="N35" s="8"/>
      <c r="O35" s="8">
        <v>18</v>
      </c>
      <c r="P35" s="14">
        <f>O35*12.972</f>
        <v>233.49599999999998</v>
      </c>
      <c r="Q35" s="8"/>
      <c r="R35" s="8"/>
      <c r="S35" s="8"/>
      <c r="T35" s="8"/>
      <c r="U35" s="8"/>
      <c r="V35" s="8"/>
      <c r="W35" s="8"/>
      <c r="X35" s="8"/>
      <c r="Y35" s="26"/>
      <c r="Z35" s="8"/>
      <c r="AA35" s="8"/>
      <c r="AB35" s="14"/>
      <c r="AC35" s="14"/>
      <c r="AD35" s="14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4"/>
      <c r="AR35" s="14"/>
      <c r="AS35" s="23"/>
      <c r="AT35" s="14"/>
      <c r="AU35" s="14"/>
      <c r="AV35" s="8"/>
      <c r="AW35" s="14"/>
      <c r="AX35" s="14"/>
      <c r="AY35" s="14"/>
      <c r="AZ35" s="8"/>
      <c r="BA35" s="8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</row>
    <row r="36" spans="1:133" ht="15">
      <c r="A36" s="1" t="s">
        <v>29</v>
      </c>
      <c r="B36" s="5">
        <v>1988</v>
      </c>
      <c r="C36" s="5">
        <v>6</v>
      </c>
      <c r="D36" s="27">
        <v>1400</v>
      </c>
      <c r="E36" s="7" t="s">
        <v>71</v>
      </c>
      <c r="F36" s="16">
        <v>820.8</v>
      </c>
      <c r="G36" s="17">
        <v>86.591</v>
      </c>
      <c r="H36" s="8"/>
      <c r="I36" s="8">
        <v>6</v>
      </c>
      <c r="J36" s="8">
        <f>I36*27.214</f>
        <v>163.284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6"/>
      <c r="Z36" s="8"/>
      <c r="AA36" s="8"/>
      <c r="AB36" s="14"/>
      <c r="AC36" s="14"/>
      <c r="AD36" s="14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4"/>
      <c r="AR36" s="14"/>
      <c r="AS36" s="23"/>
      <c r="AT36" s="14"/>
      <c r="AU36" s="14"/>
      <c r="AV36" s="8"/>
      <c r="AW36" s="14"/>
      <c r="AX36" s="14"/>
      <c r="AY36" s="14"/>
      <c r="AZ36" s="8"/>
      <c r="BA36" s="8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</row>
    <row r="37" spans="1:133" ht="15">
      <c r="A37" s="1" t="s">
        <v>28</v>
      </c>
      <c r="B37" s="5" t="s">
        <v>52</v>
      </c>
      <c r="C37" s="5" t="s">
        <v>55</v>
      </c>
      <c r="D37" s="27">
        <v>504</v>
      </c>
      <c r="E37" s="7" t="s">
        <v>71</v>
      </c>
      <c r="F37" s="7">
        <v>286.3</v>
      </c>
      <c r="G37" s="8">
        <v>180.405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6"/>
      <c r="Z37" s="8"/>
      <c r="AA37" s="8"/>
      <c r="AB37" s="14"/>
      <c r="AC37" s="14"/>
      <c r="AD37" s="14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4"/>
      <c r="AR37" s="14"/>
      <c r="AS37" s="23"/>
      <c r="AT37" s="14"/>
      <c r="AU37" s="14"/>
      <c r="AV37" s="8"/>
      <c r="AW37" s="14"/>
      <c r="AX37" s="14"/>
      <c r="AY37" s="14"/>
      <c r="AZ37" s="8"/>
      <c r="BA37" s="8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</row>
    <row r="38" spans="1:133" ht="15">
      <c r="A38" s="1" t="s">
        <v>30</v>
      </c>
      <c r="B38" s="5" t="s">
        <v>52</v>
      </c>
      <c r="C38" s="5" t="s">
        <v>47</v>
      </c>
      <c r="D38" s="27">
        <v>1135.8</v>
      </c>
      <c r="E38" s="7" t="s">
        <v>73</v>
      </c>
      <c r="F38" s="12">
        <v>245</v>
      </c>
      <c r="G38" s="8">
        <v>225.443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6"/>
      <c r="Z38" s="8"/>
      <c r="AA38" s="8"/>
      <c r="AB38" s="14"/>
      <c r="AC38" s="14"/>
      <c r="AD38" s="14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4"/>
      <c r="AR38" s="14"/>
      <c r="AS38" s="23"/>
      <c r="AT38" s="14"/>
      <c r="AU38" s="14"/>
      <c r="AV38" s="8"/>
      <c r="AW38" s="14"/>
      <c r="AX38" s="14"/>
      <c r="AY38" s="14"/>
      <c r="AZ38" s="8"/>
      <c r="BA38" s="8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</row>
    <row r="39" spans="1:133" ht="15">
      <c r="A39" s="1" t="s">
        <v>31</v>
      </c>
      <c r="B39" s="5" t="s">
        <v>52</v>
      </c>
      <c r="C39" s="5" t="s">
        <v>55</v>
      </c>
      <c r="D39" s="27">
        <v>812</v>
      </c>
      <c r="E39" s="7" t="s">
        <v>73</v>
      </c>
      <c r="F39" s="12">
        <v>280</v>
      </c>
      <c r="G39" s="8">
        <v>262.624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6"/>
      <c r="Z39" s="8"/>
      <c r="AA39" s="8"/>
      <c r="AB39" s="14"/>
      <c r="AC39" s="14"/>
      <c r="AD39" s="14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4"/>
      <c r="AR39" s="14"/>
      <c r="AS39" s="23"/>
      <c r="AT39" s="14"/>
      <c r="AU39" s="14"/>
      <c r="AV39" s="8"/>
      <c r="AW39" s="14"/>
      <c r="AX39" s="14"/>
      <c r="AY39" s="14"/>
      <c r="AZ39" s="8"/>
      <c r="BA39" s="8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</row>
    <row r="40" spans="1:133" ht="15">
      <c r="A40" s="1" t="s">
        <v>32</v>
      </c>
      <c r="B40" s="5">
        <v>1985</v>
      </c>
      <c r="C40" s="5">
        <v>6</v>
      </c>
      <c r="D40" s="27">
        <v>1100</v>
      </c>
      <c r="E40" s="7" t="s">
        <v>71</v>
      </c>
      <c r="F40" s="7">
        <v>1100</v>
      </c>
      <c r="G40" s="8">
        <v>116.046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6"/>
      <c r="Z40" s="8"/>
      <c r="AA40" s="8"/>
      <c r="AB40" s="14"/>
      <c r="AC40" s="14"/>
      <c r="AD40" s="14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4"/>
      <c r="AR40" s="14"/>
      <c r="AS40" s="23"/>
      <c r="AT40" s="14"/>
      <c r="AU40" s="14"/>
      <c r="AV40" s="8"/>
      <c r="AW40" s="14"/>
      <c r="AX40" s="14"/>
      <c r="AY40" s="14"/>
      <c r="AZ40" s="8"/>
      <c r="BA40" s="8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</row>
    <row r="41" spans="1:133" ht="15">
      <c r="A41" s="1" t="s">
        <v>33</v>
      </c>
      <c r="B41" s="5" t="s">
        <v>50</v>
      </c>
      <c r="C41" s="5" t="s">
        <v>49</v>
      </c>
      <c r="D41" s="27">
        <v>1061.2</v>
      </c>
      <c r="E41" s="7" t="s">
        <v>71</v>
      </c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6"/>
      <c r="Z41" s="8"/>
      <c r="AA41" s="8"/>
      <c r="AB41" s="14"/>
      <c r="AC41" s="14"/>
      <c r="AD41" s="14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4"/>
      <c r="AR41" s="14"/>
      <c r="AS41" s="23"/>
      <c r="AT41" s="14"/>
      <c r="AU41" s="14"/>
      <c r="AV41" s="8"/>
      <c r="AW41" s="14"/>
      <c r="AX41" s="14"/>
      <c r="AY41" s="14"/>
      <c r="AZ41" s="8"/>
      <c r="BA41" s="8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</row>
    <row r="42" spans="1:133" ht="15">
      <c r="A42" s="1" t="s">
        <v>34</v>
      </c>
      <c r="B42" s="5" t="s">
        <v>66</v>
      </c>
      <c r="C42" s="5" t="s">
        <v>53</v>
      </c>
      <c r="D42" s="27">
        <v>9954</v>
      </c>
      <c r="E42" s="7" t="s">
        <v>72</v>
      </c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1">
        <v>8</v>
      </c>
      <c r="Y42" s="11"/>
      <c r="Z42" s="8">
        <v>23.831</v>
      </c>
      <c r="AA42" s="8"/>
      <c r="AB42" s="14">
        <v>14.06</v>
      </c>
      <c r="AC42" s="14">
        <v>23.731</v>
      </c>
      <c r="AD42" s="14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4"/>
      <c r="AR42" s="14"/>
      <c r="AS42" s="23"/>
      <c r="AT42" s="14">
        <v>4</v>
      </c>
      <c r="AU42" s="14">
        <v>103.629</v>
      </c>
      <c r="AV42" s="8"/>
      <c r="AW42" s="14"/>
      <c r="AX42" s="14"/>
      <c r="AY42" s="14"/>
      <c r="AZ42" s="8"/>
      <c r="BA42" s="8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</row>
    <row r="43" spans="1:133" ht="15">
      <c r="A43" s="1" t="s">
        <v>35</v>
      </c>
      <c r="B43" s="5" t="s">
        <v>61</v>
      </c>
      <c r="C43" s="5" t="s">
        <v>53</v>
      </c>
      <c r="D43" s="27">
        <v>1020.6</v>
      </c>
      <c r="E43" s="7" t="s">
        <v>72</v>
      </c>
      <c r="F43" s="7">
        <v>1020.6</v>
      </c>
      <c r="G43" s="8">
        <v>2626.781</v>
      </c>
      <c r="H43" s="8"/>
      <c r="I43" s="8"/>
      <c r="J43" s="8"/>
      <c r="K43" s="8"/>
      <c r="L43" s="11">
        <v>128</v>
      </c>
      <c r="M43" s="8">
        <v>117.59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6"/>
      <c r="Z43" s="8"/>
      <c r="AA43" s="8"/>
      <c r="AB43" s="14"/>
      <c r="AC43" s="14"/>
      <c r="AD43" s="14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14"/>
      <c r="AR43" s="14"/>
      <c r="AS43" s="23"/>
      <c r="AT43" s="14"/>
      <c r="AU43" s="14"/>
      <c r="AV43" s="8"/>
      <c r="AW43" s="14"/>
      <c r="AX43" s="14"/>
      <c r="AY43" s="14"/>
      <c r="AZ43" s="8"/>
      <c r="BA43" s="8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</row>
    <row r="44" spans="1:133" s="24" customFormat="1" ht="15">
      <c r="A44" s="19" t="s">
        <v>36</v>
      </c>
      <c r="B44" s="20">
        <v>1991</v>
      </c>
      <c r="C44" s="20">
        <v>5</v>
      </c>
      <c r="D44" s="28">
        <v>1187</v>
      </c>
      <c r="E44" s="21" t="s">
        <v>74</v>
      </c>
      <c r="F44" s="21"/>
      <c r="G44" s="14"/>
      <c r="H44" s="14"/>
      <c r="I44" s="14"/>
      <c r="J44" s="14"/>
      <c r="K44" s="14"/>
      <c r="L44" s="22">
        <v>184</v>
      </c>
      <c r="M44" s="14">
        <v>327.732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>
        <v>5</v>
      </c>
      <c r="AC44" s="14">
        <f>AB44*17.637</f>
        <v>88.185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14"/>
      <c r="AU44" s="14"/>
      <c r="AV44" s="14"/>
      <c r="AW44" s="14">
        <v>5</v>
      </c>
      <c r="AX44" s="14">
        <v>5.848</v>
      </c>
      <c r="AY44" s="18">
        <f>AW44*AX44</f>
        <v>29.24</v>
      </c>
      <c r="AZ44" s="14"/>
      <c r="BA44" s="14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</row>
    <row r="45" spans="1:133" s="24" customFormat="1" ht="15">
      <c r="A45" s="19" t="s">
        <v>37</v>
      </c>
      <c r="B45" s="20" t="s">
        <v>61</v>
      </c>
      <c r="C45" s="20" t="s">
        <v>53</v>
      </c>
      <c r="D45" s="28">
        <v>993.6</v>
      </c>
      <c r="E45" s="21" t="s">
        <v>72</v>
      </c>
      <c r="F45" s="21">
        <v>993.6</v>
      </c>
      <c r="G45" s="14">
        <v>1264.89</v>
      </c>
      <c r="H45" s="14"/>
      <c r="I45" s="14"/>
      <c r="J45" s="14"/>
      <c r="K45" s="14"/>
      <c r="L45" s="14">
        <v>103.5</v>
      </c>
      <c r="M45" s="14">
        <v>247.999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23"/>
      <c r="AT45" s="14"/>
      <c r="AU45" s="14"/>
      <c r="AV45" s="14"/>
      <c r="AW45" s="14"/>
      <c r="AX45" s="14"/>
      <c r="AY45" s="14"/>
      <c r="AZ45" s="14"/>
      <c r="BA45" s="14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</row>
    <row r="46" spans="1:133" ht="15">
      <c r="A46" s="1" t="s">
        <v>38</v>
      </c>
      <c r="B46" s="5" t="s">
        <v>66</v>
      </c>
      <c r="C46" s="5" t="s">
        <v>45</v>
      </c>
      <c r="D46" s="27">
        <v>12763.6</v>
      </c>
      <c r="E46" s="7" t="s">
        <v>72</v>
      </c>
      <c r="F46" s="7">
        <v>1273.6</v>
      </c>
      <c r="G46" s="8">
        <v>1833.01</v>
      </c>
      <c r="H46" s="8"/>
      <c r="I46" s="8"/>
      <c r="J46" s="8"/>
      <c r="K46" s="8"/>
      <c r="L46" s="8">
        <v>175.6</v>
      </c>
      <c r="M46" s="8">
        <v>199.223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6"/>
      <c r="Z46" s="8"/>
      <c r="AA46" s="8"/>
      <c r="AB46" s="14"/>
      <c r="AC46" s="14"/>
      <c r="AD46" s="14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4">
        <v>139.88</v>
      </c>
      <c r="AR46" s="14">
        <v>154.197</v>
      </c>
      <c r="AS46" s="23"/>
      <c r="AT46" s="14"/>
      <c r="AU46" s="14"/>
      <c r="AV46" s="8"/>
      <c r="AW46" s="14"/>
      <c r="AX46" s="14"/>
      <c r="AY46" s="14"/>
      <c r="AZ46" s="8"/>
      <c r="BA46" s="8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</row>
    <row r="47" spans="1:133" s="24" customFormat="1" ht="15">
      <c r="A47" s="19" t="s">
        <v>39</v>
      </c>
      <c r="B47" s="20">
        <v>1959</v>
      </c>
      <c r="C47" s="20">
        <v>3</v>
      </c>
      <c r="D47" s="28">
        <v>879</v>
      </c>
      <c r="E47" s="21" t="s">
        <v>74</v>
      </c>
      <c r="F47" s="2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3"/>
      <c r="AT47" s="14"/>
      <c r="AU47" s="14"/>
      <c r="AV47" s="14"/>
      <c r="AW47" s="14"/>
      <c r="AX47" s="14"/>
      <c r="AY47" s="14"/>
      <c r="AZ47" s="14">
        <v>64.24</v>
      </c>
      <c r="BA47" s="14">
        <v>114.461</v>
      </c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</row>
    <row r="48" spans="1:133" ht="15">
      <c r="A48" s="1" t="s">
        <v>40</v>
      </c>
      <c r="B48" s="5" t="s">
        <v>67</v>
      </c>
      <c r="C48" s="5" t="s">
        <v>55</v>
      </c>
      <c r="D48" s="27">
        <v>565</v>
      </c>
      <c r="E48" s="7" t="s">
        <v>75</v>
      </c>
      <c r="F48" s="7"/>
      <c r="G48" s="8"/>
      <c r="H48" s="8"/>
      <c r="I48" s="8">
        <v>1</v>
      </c>
      <c r="J48" s="8">
        <v>18.051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6"/>
      <c r="Z48" s="8"/>
      <c r="AA48" s="8"/>
      <c r="AB48" s="14"/>
      <c r="AC48" s="14"/>
      <c r="AD48" s="14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4"/>
      <c r="AR48" s="14"/>
      <c r="AS48" s="23"/>
      <c r="AT48" s="14"/>
      <c r="AU48" s="14"/>
      <c r="AV48" s="8"/>
      <c r="AW48" s="14"/>
      <c r="AX48" s="14"/>
      <c r="AY48" s="14"/>
      <c r="AZ48" s="8"/>
      <c r="BA48" s="8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</row>
    <row r="49" spans="1:133" ht="15">
      <c r="A49" s="1" t="s">
        <v>41</v>
      </c>
      <c r="B49" s="5" t="s">
        <v>52</v>
      </c>
      <c r="C49" s="5" t="s">
        <v>47</v>
      </c>
      <c r="D49" s="27">
        <v>652.1</v>
      </c>
      <c r="E49" s="7" t="s">
        <v>75</v>
      </c>
      <c r="F49" s="7"/>
      <c r="G49" s="8"/>
      <c r="H49" s="8"/>
      <c r="I49" s="8"/>
      <c r="J49" s="8"/>
      <c r="K49" s="8"/>
      <c r="L49" s="11">
        <v>146</v>
      </c>
      <c r="M49" s="8">
        <v>237.887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26"/>
      <c r="Z49" s="8"/>
      <c r="AA49" s="8"/>
      <c r="AB49" s="14"/>
      <c r="AC49" s="14"/>
      <c r="AD49" s="14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4"/>
      <c r="AR49" s="14"/>
      <c r="AS49" s="23"/>
      <c r="AT49" s="14"/>
      <c r="AU49" s="14"/>
      <c r="AV49" s="8"/>
      <c r="AW49" s="14"/>
      <c r="AX49" s="14"/>
      <c r="AY49" s="14"/>
      <c r="AZ49" s="8"/>
      <c r="BA49" s="8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</row>
    <row r="50" spans="1:133" ht="15">
      <c r="A50" s="1" t="s">
        <v>42</v>
      </c>
      <c r="B50" s="5" t="s">
        <v>68</v>
      </c>
      <c r="C50" s="5" t="s">
        <v>47</v>
      </c>
      <c r="D50" s="27">
        <v>865.1</v>
      </c>
      <c r="E50" s="7" t="s">
        <v>75</v>
      </c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6"/>
      <c r="Z50" s="8"/>
      <c r="AA50" s="8"/>
      <c r="AB50" s="14"/>
      <c r="AC50" s="14"/>
      <c r="AD50" s="14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4"/>
      <c r="AR50" s="14"/>
      <c r="AS50" s="23"/>
      <c r="AT50" s="14"/>
      <c r="AU50" s="14"/>
      <c r="AV50" s="8"/>
      <c r="AW50" s="14"/>
      <c r="AX50" s="14"/>
      <c r="AY50" s="14"/>
      <c r="AZ50" s="8"/>
      <c r="BA50" s="8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</row>
    <row r="51" spans="1:133" ht="15">
      <c r="A51" s="1" t="s">
        <v>43</v>
      </c>
      <c r="B51" s="5">
        <v>1988</v>
      </c>
      <c r="C51" s="5">
        <v>3</v>
      </c>
      <c r="D51" s="27">
        <v>903.9</v>
      </c>
      <c r="E51" s="7" t="s">
        <v>73</v>
      </c>
      <c r="F51" s="7"/>
      <c r="G51" s="8"/>
      <c r="H51" s="8"/>
      <c r="I51" s="8">
        <v>1</v>
      </c>
      <c r="J51" s="8">
        <v>60.756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26"/>
      <c r="Z51" s="8"/>
      <c r="AA51" s="8"/>
      <c r="AB51" s="14"/>
      <c r="AC51" s="14"/>
      <c r="AD51" s="14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4"/>
      <c r="AR51" s="14"/>
      <c r="AS51" s="23"/>
      <c r="AT51" s="14"/>
      <c r="AU51" s="14"/>
      <c r="AV51" s="8"/>
      <c r="AW51" s="14"/>
      <c r="AX51" s="14"/>
      <c r="AY51" s="14"/>
      <c r="AZ51" s="8"/>
      <c r="BA51" s="8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</row>
    <row r="52" spans="5:133" ht="1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26"/>
      <c r="Z52" s="8"/>
      <c r="AA52" s="8"/>
      <c r="AB52" s="14"/>
      <c r="AC52" s="14"/>
      <c r="AD52" s="14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4"/>
      <c r="AR52" s="14"/>
      <c r="AS52" s="23"/>
      <c r="AT52" s="14"/>
      <c r="AU52" s="14"/>
      <c r="AV52" s="8"/>
      <c r="AW52" s="14"/>
      <c r="AX52" s="14"/>
      <c r="AY52" s="14"/>
      <c r="AZ52" s="8"/>
      <c r="BA52" s="8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</row>
    <row r="53" spans="5:133" ht="1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26"/>
      <c r="Z53" s="8"/>
      <c r="AA53" s="8"/>
      <c r="AB53" s="14"/>
      <c r="AC53" s="14"/>
      <c r="AD53" s="14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4"/>
      <c r="AR53" s="14"/>
      <c r="AS53" s="23"/>
      <c r="AT53" s="14"/>
      <c r="AU53" s="14"/>
      <c r="AV53" s="8"/>
      <c r="AW53" s="14"/>
      <c r="AX53" s="14"/>
      <c r="AY53" s="14"/>
      <c r="AZ53" s="8"/>
      <c r="BA53" s="8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</row>
    <row r="54" spans="6:133" ht="1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26"/>
      <c r="Z54" s="8"/>
      <c r="AA54" s="8"/>
      <c r="AB54" s="14"/>
      <c r="AC54" s="14"/>
      <c r="AD54" s="14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4"/>
      <c r="AR54" s="14"/>
      <c r="AS54" s="23"/>
      <c r="AT54" s="14"/>
      <c r="AU54" s="14"/>
      <c r="AV54" s="8"/>
      <c r="AW54" s="14"/>
      <c r="AX54" s="14"/>
      <c r="AY54" s="14"/>
      <c r="AZ54" s="8"/>
      <c r="BA54" s="8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</row>
    <row r="55" spans="6:133" ht="15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6"/>
      <c r="Z55" s="8"/>
      <c r="AA55" s="8"/>
      <c r="AB55" s="14"/>
      <c r="AC55" s="14"/>
      <c r="AD55" s="14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4"/>
      <c r="AR55" s="14"/>
      <c r="AS55" s="23"/>
      <c r="AT55" s="14"/>
      <c r="AU55" s="14"/>
      <c r="AV55" s="8"/>
      <c r="AW55" s="14"/>
      <c r="AX55" s="14"/>
      <c r="AY55" s="14"/>
      <c r="AZ55" s="8"/>
      <c r="BA55" s="8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</row>
    <row r="56" spans="6:133" ht="1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26"/>
      <c r="Z56" s="8"/>
      <c r="AA56" s="8"/>
      <c r="AB56" s="14"/>
      <c r="AC56" s="14"/>
      <c r="AD56" s="14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4"/>
      <c r="AR56" s="14"/>
      <c r="AS56" s="23"/>
      <c r="AT56" s="14"/>
      <c r="AU56" s="14"/>
      <c r="AV56" s="8"/>
      <c r="AW56" s="14"/>
      <c r="AX56" s="14"/>
      <c r="AY56" s="14"/>
      <c r="AZ56" s="8"/>
      <c r="BA56" s="8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</row>
    <row r="57" spans="6:133" ht="15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26"/>
      <c r="Z57" s="8"/>
      <c r="AA57" s="8"/>
      <c r="AB57" s="14"/>
      <c r="AC57" s="14"/>
      <c r="AD57" s="14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4"/>
      <c r="AR57" s="14"/>
      <c r="AS57" s="23"/>
      <c r="AT57" s="14"/>
      <c r="AU57" s="14"/>
      <c r="AV57" s="8"/>
      <c r="AW57" s="14"/>
      <c r="AX57" s="14"/>
      <c r="AY57" s="14"/>
      <c r="AZ57" s="8"/>
      <c r="BA57" s="8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</row>
    <row r="58" spans="6:133" ht="1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26"/>
      <c r="Z58" s="8"/>
      <c r="AA58" s="8"/>
      <c r="AB58" s="14"/>
      <c r="AC58" s="14"/>
      <c r="AD58" s="14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4"/>
      <c r="AR58" s="14"/>
      <c r="AS58" s="23"/>
      <c r="AT58" s="14"/>
      <c r="AU58" s="14"/>
      <c r="AV58" s="8"/>
      <c r="AW58" s="14"/>
      <c r="AX58" s="14"/>
      <c r="AY58" s="14"/>
      <c r="AZ58" s="8"/>
      <c r="BA58" s="8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</row>
    <row r="59" spans="6:133" ht="1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26"/>
      <c r="Z59" s="8"/>
      <c r="AA59" s="8"/>
      <c r="AB59" s="14"/>
      <c r="AC59" s="14"/>
      <c r="AD59" s="14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4"/>
      <c r="AR59" s="14"/>
      <c r="AS59" s="23"/>
      <c r="AT59" s="14"/>
      <c r="AU59" s="14"/>
      <c r="AV59" s="8"/>
      <c r="AW59" s="14"/>
      <c r="AX59" s="14"/>
      <c r="AY59" s="14"/>
      <c r="AZ59" s="8"/>
      <c r="BA59" s="8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</row>
    <row r="60" spans="6:133" ht="1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26"/>
      <c r="Z60" s="8"/>
      <c r="AA60" s="8"/>
      <c r="AB60" s="14"/>
      <c r="AC60" s="14"/>
      <c r="AD60" s="14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4"/>
      <c r="AR60" s="14"/>
      <c r="AS60" s="23"/>
      <c r="AT60" s="14"/>
      <c r="AU60" s="14"/>
      <c r="AV60" s="8"/>
      <c r="AW60" s="14"/>
      <c r="AX60" s="14"/>
      <c r="AY60" s="14"/>
      <c r="AZ60" s="8"/>
      <c r="BA60" s="8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</row>
    <row r="61" spans="6:133" ht="1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26"/>
      <c r="Z61" s="8"/>
      <c r="AA61" s="8"/>
      <c r="AB61" s="14"/>
      <c r="AC61" s="14"/>
      <c r="AD61" s="14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14"/>
      <c r="AR61" s="14"/>
      <c r="AS61" s="23"/>
      <c r="AT61" s="14"/>
      <c r="AU61" s="14"/>
      <c r="AV61" s="8"/>
      <c r="AW61" s="14"/>
      <c r="AX61" s="14"/>
      <c r="AY61" s="14"/>
      <c r="AZ61" s="8"/>
      <c r="BA61" s="8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</row>
    <row r="62" spans="6:133" ht="1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26"/>
      <c r="Z62" s="8"/>
      <c r="AA62" s="8"/>
      <c r="AB62" s="14"/>
      <c r="AC62" s="14"/>
      <c r="AD62" s="14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14"/>
      <c r="AR62" s="14"/>
      <c r="AS62" s="23"/>
      <c r="AT62" s="14"/>
      <c r="AU62" s="14"/>
      <c r="AV62" s="8"/>
      <c r="AW62" s="14"/>
      <c r="AX62" s="14"/>
      <c r="AY62" s="14"/>
      <c r="AZ62" s="8"/>
      <c r="BA62" s="8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</row>
    <row r="63" spans="6:133" ht="1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6"/>
      <c r="Z63" s="8"/>
      <c r="AA63" s="8"/>
      <c r="AB63" s="14"/>
      <c r="AC63" s="14"/>
      <c r="AD63" s="14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4"/>
      <c r="AR63" s="14"/>
      <c r="AS63" s="23"/>
      <c r="AT63" s="14"/>
      <c r="AU63" s="14"/>
      <c r="AV63" s="8"/>
      <c r="AW63" s="14"/>
      <c r="AX63" s="14"/>
      <c r="AY63" s="14"/>
      <c r="AZ63" s="8"/>
      <c r="BA63" s="8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</row>
    <row r="64" spans="6:133" ht="15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6"/>
      <c r="Z64" s="8"/>
      <c r="AA64" s="8"/>
      <c r="AB64" s="14"/>
      <c r="AC64" s="14"/>
      <c r="AD64" s="14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4"/>
      <c r="AR64" s="14"/>
      <c r="AS64" s="23"/>
      <c r="AT64" s="14"/>
      <c r="AU64" s="14"/>
      <c r="AV64" s="8"/>
      <c r="AW64" s="14"/>
      <c r="AX64" s="14"/>
      <c r="AY64" s="14"/>
      <c r="AZ64" s="8"/>
      <c r="BA64" s="8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</row>
    <row r="65" spans="6:133" ht="15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6"/>
      <c r="Z65" s="8"/>
      <c r="AA65" s="8"/>
      <c r="AB65" s="14"/>
      <c r="AC65" s="14"/>
      <c r="AD65" s="14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14"/>
      <c r="AR65" s="14"/>
      <c r="AS65" s="23"/>
      <c r="AT65" s="14"/>
      <c r="AU65" s="14"/>
      <c r="AV65" s="8"/>
      <c r="AW65" s="14"/>
      <c r="AX65" s="14"/>
      <c r="AY65" s="14"/>
      <c r="AZ65" s="8"/>
      <c r="BA65" s="8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</row>
    <row r="66" spans="6:133" ht="15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6"/>
      <c r="Z66" s="8"/>
      <c r="AA66" s="8"/>
      <c r="AB66" s="14"/>
      <c r="AC66" s="14"/>
      <c r="AD66" s="14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4"/>
      <c r="AR66" s="14"/>
      <c r="AS66" s="23"/>
      <c r="AT66" s="14"/>
      <c r="AU66" s="14"/>
      <c r="AV66" s="8"/>
      <c r="AW66" s="14"/>
      <c r="AX66" s="14"/>
      <c r="AY66" s="14"/>
      <c r="AZ66" s="8"/>
      <c r="BA66" s="8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</row>
    <row r="67" spans="6:133" ht="1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6"/>
      <c r="Z67" s="8"/>
      <c r="AA67" s="8"/>
      <c r="AB67" s="14"/>
      <c r="AC67" s="14"/>
      <c r="AD67" s="14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4"/>
      <c r="AR67" s="14"/>
      <c r="AS67" s="23"/>
      <c r="AT67" s="14"/>
      <c r="AU67" s="14"/>
      <c r="AV67" s="8"/>
      <c r="AW67" s="14"/>
      <c r="AX67" s="14"/>
      <c r="AY67" s="14"/>
      <c r="AZ67" s="8"/>
      <c r="BA67" s="8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</row>
    <row r="68" spans="6:133" ht="1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6"/>
      <c r="Z68" s="8"/>
      <c r="AA68" s="8"/>
      <c r="AB68" s="14"/>
      <c r="AC68" s="14"/>
      <c r="AD68" s="14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4"/>
      <c r="AR68" s="14"/>
      <c r="AS68" s="23"/>
      <c r="AT68" s="14"/>
      <c r="AU68" s="14"/>
      <c r="AV68" s="8"/>
      <c r="AW68" s="14"/>
      <c r="AX68" s="14"/>
      <c r="AY68" s="14"/>
      <c r="AZ68" s="8"/>
      <c r="BA68" s="8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</row>
    <row r="69" spans="6:133" ht="15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26"/>
      <c r="Z69" s="8"/>
      <c r="AA69" s="8"/>
      <c r="AB69" s="14"/>
      <c r="AC69" s="14"/>
      <c r="AD69" s="14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4"/>
      <c r="AR69" s="14"/>
      <c r="AS69" s="23"/>
      <c r="AT69" s="14"/>
      <c r="AU69" s="14"/>
      <c r="AV69" s="8"/>
      <c r="AW69" s="14"/>
      <c r="AX69" s="14"/>
      <c r="AY69" s="14"/>
      <c r="AZ69" s="8"/>
      <c r="BA69" s="8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</row>
    <row r="70" spans="6:133" ht="1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6"/>
      <c r="Z70" s="8"/>
      <c r="AA70" s="8"/>
      <c r="AB70" s="14"/>
      <c r="AC70" s="14"/>
      <c r="AD70" s="14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4"/>
      <c r="AR70" s="14"/>
      <c r="AS70" s="23"/>
      <c r="AT70" s="14"/>
      <c r="AU70" s="14"/>
      <c r="AV70" s="8"/>
      <c r="AW70" s="14"/>
      <c r="AX70" s="14"/>
      <c r="AY70" s="14"/>
      <c r="AZ70" s="8"/>
      <c r="BA70" s="8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</row>
    <row r="71" spans="6:133" ht="1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6"/>
      <c r="Z71" s="8"/>
      <c r="AA71" s="8"/>
      <c r="AB71" s="14"/>
      <c r="AC71" s="14"/>
      <c r="AD71" s="14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14"/>
      <c r="AR71" s="14"/>
      <c r="AS71" s="23"/>
      <c r="AT71" s="14"/>
      <c r="AU71" s="14"/>
      <c r="AV71" s="8"/>
      <c r="AW71" s="14"/>
      <c r="AX71" s="14"/>
      <c r="AY71" s="14"/>
      <c r="AZ71" s="8"/>
      <c r="BA71" s="8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</row>
    <row r="72" spans="6:133" ht="1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6"/>
      <c r="Z72" s="8"/>
      <c r="AA72" s="8"/>
      <c r="AB72" s="14"/>
      <c r="AC72" s="14"/>
      <c r="AD72" s="1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4"/>
      <c r="AR72" s="14"/>
      <c r="AS72" s="23"/>
      <c r="AT72" s="14"/>
      <c r="AU72" s="14"/>
      <c r="AV72" s="8"/>
      <c r="AW72" s="14"/>
      <c r="AX72" s="14"/>
      <c r="AY72" s="14"/>
      <c r="AZ72" s="8"/>
      <c r="BA72" s="8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</row>
    <row r="73" spans="6:133" ht="1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6"/>
      <c r="Z73" s="8"/>
      <c r="AA73" s="8"/>
      <c r="AB73" s="14"/>
      <c r="AC73" s="14"/>
      <c r="AD73" s="1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4"/>
      <c r="AR73" s="14"/>
      <c r="AS73" s="23"/>
      <c r="AT73" s="14"/>
      <c r="AU73" s="14"/>
      <c r="AV73" s="8"/>
      <c r="AW73" s="14"/>
      <c r="AX73" s="14"/>
      <c r="AY73" s="14"/>
      <c r="AZ73" s="8"/>
      <c r="BA73" s="8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</row>
    <row r="74" spans="6:133" ht="15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6"/>
      <c r="Z74" s="8"/>
      <c r="AA74" s="8"/>
      <c r="AB74" s="14"/>
      <c r="AC74" s="14"/>
      <c r="AD74" s="14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4"/>
      <c r="AR74" s="14"/>
      <c r="AS74" s="23"/>
      <c r="AT74" s="14"/>
      <c r="AU74" s="14"/>
      <c r="AV74" s="8"/>
      <c r="AW74" s="14"/>
      <c r="AX74" s="14"/>
      <c r="AY74" s="14"/>
      <c r="AZ74" s="8"/>
      <c r="BA74" s="8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</row>
    <row r="75" spans="6:133" ht="15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6"/>
      <c r="Z75" s="8"/>
      <c r="AA75" s="8"/>
      <c r="AB75" s="14"/>
      <c r="AC75" s="14"/>
      <c r="AD75" s="14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4"/>
      <c r="AR75" s="14"/>
      <c r="AS75" s="23"/>
      <c r="AT75" s="14"/>
      <c r="AU75" s="14"/>
      <c r="AV75" s="8"/>
      <c r="AW75" s="14"/>
      <c r="AX75" s="14"/>
      <c r="AY75" s="14"/>
      <c r="AZ75" s="8"/>
      <c r="BA75" s="8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</row>
    <row r="76" spans="6:133" ht="15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6"/>
      <c r="Z76" s="8"/>
      <c r="AA76" s="8"/>
      <c r="AB76" s="14"/>
      <c r="AC76" s="14"/>
      <c r="AD76" s="1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4"/>
      <c r="AR76" s="14"/>
      <c r="AS76" s="23"/>
      <c r="AT76" s="14"/>
      <c r="AU76" s="14"/>
      <c r="AV76" s="8"/>
      <c r="AW76" s="14"/>
      <c r="AX76" s="14"/>
      <c r="AY76" s="14"/>
      <c r="AZ76" s="8"/>
      <c r="BA76" s="8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</row>
    <row r="77" spans="6:133" ht="1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26"/>
      <c r="Z77" s="8"/>
      <c r="AA77" s="8"/>
      <c r="AB77" s="14"/>
      <c r="AC77" s="14"/>
      <c r="AD77" s="14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4"/>
      <c r="AR77" s="14"/>
      <c r="AS77" s="23"/>
      <c r="AT77" s="14"/>
      <c r="AU77" s="14"/>
      <c r="AV77" s="8"/>
      <c r="AW77" s="14"/>
      <c r="AX77" s="14"/>
      <c r="AY77" s="14"/>
      <c r="AZ77" s="8"/>
      <c r="BA77" s="8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</row>
    <row r="78" spans="6:133" ht="15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26"/>
      <c r="Z78" s="8"/>
      <c r="AA78" s="8"/>
      <c r="AB78" s="14"/>
      <c r="AC78" s="14"/>
      <c r="AD78" s="14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4"/>
      <c r="AR78" s="14"/>
      <c r="AS78" s="23"/>
      <c r="AT78" s="14"/>
      <c r="AU78" s="14"/>
      <c r="AV78" s="8"/>
      <c r="AW78" s="14"/>
      <c r="AX78" s="14"/>
      <c r="AY78" s="14"/>
      <c r="AZ78" s="8"/>
      <c r="BA78" s="8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</row>
    <row r="79" spans="6:133" ht="15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26"/>
      <c r="Z79" s="8"/>
      <c r="AA79" s="8"/>
      <c r="AB79" s="14"/>
      <c r="AC79" s="14"/>
      <c r="AD79" s="14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4"/>
      <c r="AR79" s="14"/>
      <c r="AS79" s="23"/>
      <c r="AT79" s="14"/>
      <c r="AU79" s="14"/>
      <c r="AV79" s="8"/>
      <c r="AW79" s="14"/>
      <c r="AX79" s="14"/>
      <c r="AY79" s="14"/>
      <c r="AZ79" s="8"/>
      <c r="BA79" s="8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</row>
    <row r="80" spans="6:133" ht="15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26"/>
      <c r="Z80" s="8"/>
      <c r="AA80" s="8"/>
      <c r="AB80" s="14"/>
      <c r="AC80" s="14"/>
      <c r="AD80" s="14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4"/>
      <c r="AR80" s="14"/>
      <c r="AS80" s="23"/>
      <c r="AT80" s="14"/>
      <c r="AU80" s="14"/>
      <c r="AV80" s="8"/>
      <c r="AW80" s="14"/>
      <c r="AX80" s="14"/>
      <c r="AY80" s="14"/>
      <c r="AZ80" s="8"/>
      <c r="BA80" s="8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</row>
    <row r="81" spans="6:133" ht="15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26"/>
      <c r="Z81" s="8"/>
      <c r="AA81" s="8"/>
      <c r="AB81" s="14"/>
      <c r="AC81" s="14"/>
      <c r="AD81" s="14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4"/>
      <c r="AR81" s="14"/>
      <c r="AS81" s="23"/>
      <c r="AT81" s="14"/>
      <c r="AU81" s="14"/>
      <c r="AV81" s="8"/>
      <c r="AW81" s="14"/>
      <c r="AX81" s="14"/>
      <c r="AY81" s="14"/>
      <c r="AZ81" s="8"/>
      <c r="BA81" s="8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</row>
    <row r="82" spans="6:133" ht="1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26"/>
      <c r="Z82" s="8"/>
      <c r="AA82" s="8"/>
      <c r="AB82" s="14"/>
      <c r="AC82" s="14"/>
      <c r="AD82" s="14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4"/>
      <c r="AR82" s="14"/>
      <c r="AS82" s="23"/>
      <c r="AT82" s="14"/>
      <c r="AU82" s="14"/>
      <c r="AV82" s="8"/>
      <c r="AW82" s="14"/>
      <c r="AX82" s="14"/>
      <c r="AY82" s="14"/>
      <c r="AZ82" s="8"/>
      <c r="BA82" s="8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</row>
    <row r="83" spans="6:133" ht="1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26"/>
      <c r="Z83" s="8"/>
      <c r="AA83" s="8"/>
      <c r="AB83" s="14"/>
      <c r="AC83" s="14"/>
      <c r="AD83" s="14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4"/>
      <c r="AR83" s="14"/>
      <c r="AS83" s="23"/>
      <c r="AT83" s="14"/>
      <c r="AU83" s="14"/>
      <c r="AV83" s="8"/>
      <c r="AW83" s="14"/>
      <c r="AX83" s="14"/>
      <c r="AY83" s="14"/>
      <c r="AZ83" s="8"/>
      <c r="BA83" s="8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</row>
    <row r="84" spans="6:133" ht="15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26"/>
      <c r="Z84" s="8"/>
      <c r="AA84" s="8"/>
      <c r="AB84" s="14"/>
      <c r="AC84" s="14"/>
      <c r="AD84" s="14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4"/>
      <c r="AR84" s="14"/>
      <c r="AS84" s="23"/>
      <c r="AT84" s="14"/>
      <c r="AU84" s="14"/>
      <c r="AV84" s="8"/>
      <c r="AW84" s="14"/>
      <c r="AX84" s="14"/>
      <c r="AY84" s="14"/>
      <c r="AZ84" s="8"/>
      <c r="BA84" s="8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</row>
    <row r="85" spans="6:133" ht="15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6"/>
      <c r="Z85" s="8"/>
      <c r="AA85" s="8"/>
      <c r="AB85" s="14"/>
      <c r="AC85" s="14"/>
      <c r="AD85" s="14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4"/>
      <c r="AR85" s="14"/>
      <c r="AS85" s="23"/>
      <c r="AT85" s="14"/>
      <c r="AU85" s="14"/>
      <c r="AV85" s="8"/>
      <c r="AW85" s="14"/>
      <c r="AX85" s="14"/>
      <c r="AY85" s="14"/>
      <c r="AZ85" s="8"/>
      <c r="BA85" s="8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</row>
    <row r="86" spans="6:133" ht="15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26"/>
      <c r="Z86" s="8"/>
      <c r="AA86" s="8"/>
      <c r="AB86" s="14"/>
      <c r="AC86" s="14"/>
      <c r="AD86" s="14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14"/>
      <c r="AR86" s="14"/>
      <c r="AS86" s="23"/>
      <c r="AT86" s="14"/>
      <c r="AU86" s="14"/>
      <c r="AV86" s="8"/>
      <c r="AW86" s="14"/>
      <c r="AX86" s="14"/>
      <c r="AY86" s="14"/>
      <c r="AZ86" s="8"/>
      <c r="BA86" s="8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</row>
    <row r="87" spans="6:133" ht="15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26"/>
      <c r="Z87" s="8"/>
      <c r="AA87" s="8"/>
      <c r="AB87" s="14"/>
      <c r="AC87" s="14"/>
      <c r="AD87" s="14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4"/>
      <c r="AR87" s="14"/>
      <c r="AS87" s="23"/>
      <c r="AT87" s="14"/>
      <c r="AU87" s="14"/>
      <c r="AV87" s="8"/>
      <c r="AW87" s="14"/>
      <c r="AX87" s="14"/>
      <c r="AY87" s="14"/>
      <c r="AZ87" s="8"/>
      <c r="BA87" s="8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</row>
    <row r="88" spans="6:133" ht="1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26"/>
      <c r="Z88" s="8"/>
      <c r="AA88" s="8"/>
      <c r="AB88" s="14"/>
      <c r="AC88" s="14"/>
      <c r="AD88" s="14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14"/>
      <c r="AR88" s="14"/>
      <c r="AS88" s="23"/>
      <c r="AT88" s="14"/>
      <c r="AU88" s="14"/>
      <c r="AV88" s="8"/>
      <c r="AW88" s="14"/>
      <c r="AX88" s="14"/>
      <c r="AY88" s="14"/>
      <c r="AZ88" s="8"/>
      <c r="BA88" s="8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</row>
    <row r="89" spans="6:133" ht="1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26"/>
      <c r="Z89" s="8"/>
      <c r="AA89" s="8"/>
      <c r="AB89" s="14"/>
      <c r="AC89" s="14"/>
      <c r="AD89" s="14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14"/>
      <c r="AR89" s="14"/>
      <c r="AS89" s="23"/>
      <c r="AT89" s="14"/>
      <c r="AU89" s="14"/>
      <c r="AV89" s="8"/>
      <c r="AW89" s="14"/>
      <c r="AX89" s="14"/>
      <c r="AY89" s="14"/>
      <c r="AZ89" s="8"/>
      <c r="BA89" s="8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</row>
    <row r="90" spans="6:133" ht="15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26"/>
      <c r="Z90" s="8"/>
      <c r="AA90" s="8"/>
      <c r="AB90" s="14"/>
      <c r="AC90" s="14"/>
      <c r="AD90" s="14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14"/>
      <c r="AR90" s="14"/>
      <c r="AS90" s="23"/>
      <c r="AT90" s="14"/>
      <c r="AU90" s="14"/>
      <c r="AV90" s="8"/>
      <c r="AW90" s="14"/>
      <c r="AX90" s="14"/>
      <c r="AY90" s="14"/>
      <c r="AZ90" s="8"/>
      <c r="BA90" s="8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</row>
    <row r="91" spans="6:133" ht="1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26"/>
      <c r="Z91" s="8"/>
      <c r="AA91" s="8"/>
      <c r="AB91" s="14"/>
      <c r="AC91" s="14"/>
      <c r="AD91" s="14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14"/>
      <c r="AR91" s="14"/>
      <c r="AS91" s="23"/>
      <c r="AT91" s="14"/>
      <c r="AU91" s="14"/>
      <c r="AV91" s="8"/>
      <c r="AW91" s="14"/>
      <c r="AX91" s="14"/>
      <c r="AY91" s="14"/>
      <c r="AZ91" s="8"/>
      <c r="BA91" s="8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</row>
    <row r="92" spans="6:133" ht="15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26"/>
      <c r="Z92" s="8"/>
      <c r="AA92" s="8"/>
      <c r="AB92" s="14"/>
      <c r="AC92" s="14"/>
      <c r="AD92" s="14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14"/>
      <c r="AR92" s="14"/>
      <c r="AS92" s="23"/>
      <c r="AT92" s="14"/>
      <c r="AU92" s="14"/>
      <c r="AV92" s="8"/>
      <c r="AW92" s="14"/>
      <c r="AX92" s="14"/>
      <c r="AY92" s="14"/>
      <c r="AZ92" s="8"/>
      <c r="BA92" s="8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</row>
    <row r="93" spans="6:133" ht="1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26"/>
      <c r="Z93" s="8"/>
      <c r="AA93" s="8"/>
      <c r="AB93" s="14"/>
      <c r="AC93" s="14"/>
      <c r="AD93" s="14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4"/>
      <c r="AR93" s="14"/>
      <c r="AS93" s="23"/>
      <c r="AT93" s="14"/>
      <c r="AU93" s="14"/>
      <c r="AV93" s="8"/>
      <c r="AW93" s="14"/>
      <c r="AX93" s="14"/>
      <c r="AY93" s="14"/>
      <c r="AZ93" s="8"/>
      <c r="BA93" s="8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</row>
    <row r="94" spans="6:133" ht="1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26"/>
      <c r="Z94" s="8"/>
      <c r="AA94" s="8"/>
      <c r="AB94" s="14"/>
      <c r="AC94" s="14"/>
      <c r="AD94" s="14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14"/>
      <c r="AR94" s="14"/>
      <c r="AS94" s="23"/>
      <c r="AT94" s="14"/>
      <c r="AU94" s="14"/>
      <c r="AV94" s="8"/>
      <c r="AW94" s="14"/>
      <c r="AX94" s="14"/>
      <c r="AY94" s="14"/>
      <c r="AZ94" s="8"/>
      <c r="BA94" s="8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</row>
    <row r="95" spans="6:133" ht="1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26"/>
      <c r="Z95" s="8"/>
      <c r="AA95" s="8"/>
      <c r="AB95" s="14"/>
      <c r="AC95" s="14"/>
      <c r="AD95" s="14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14"/>
      <c r="AR95" s="14"/>
      <c r="AS95" s="23"/>
      <c r="AT95" s="14"/>
      <c r="AU95" s="14"/>
      <c r="AV95" s="8"/>
      <c r="AW95" s="14"/>
      <c r="AX95" s="14"/>
      <c r="AY95" s="14"/>
      <c r="AZ95" s="8"/>
      <c r="BA95" s="8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</row>
    <row r="96" spans="6:133" ht="1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26"/>
      <c r="Z96" s="8"/>
      <c r="AA96" s="8"/>
      <c r="AB96" s="14"/>
      <c r="AC96" s="14"/>
      <c r="AD96" s="14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14"/>
      <c r="AR96" s="14"/>
      <c r="AS96" s="23"/>
      <c r="AT96" s="14"/>
      <c r="AU96" s="14"/>
      <c r="AV96" s="8"/>
      <c r="AW96" s="14"/>
      <c r="AX96" s="14"/>
      <c r="AY96" s="14"/>
      <c r="AZ96" s="8"/>
      <c r="BA96" s="8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</row>
    <row r="97" spans="6:133" ht="15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26"/>
      <c r="Z97" s="8"/>
      <c r="AA97" s="8"/>
      <c r="AB97" s="14"/>
      <c r="AC97" s="14"/>
      <c r="AD97" s="14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4"/>
      <c r="AR97" s="14"/>
      <c r="AS97" s="23"/>
      <c r="AT97" s="14"/>
      <c r="AU97" s="14"/>
      <c r="AV97" s="8"/>
      <c r="AW97" s="14"/>
      <c r="AX97" s="14"/>
      <c r="AY97" s="14"/>
      <c r="AZ97" s="8"/>
      <c r="BA97" s="8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</row>
    <row r="98" spans="6:133" ht="1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26"/>
      <c r="Z98" s="8"/>
      <c r="AA98" s="8"/>
      <c r="AB98" s="14"/>
      <c r="AC98" s="14"/>
      <c r="AD98" s="14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14"/>
      <c r="AR98" s="14"/>
      <c r="AS98" s="23"/>
      <c r="AT98" s="14"/>
      <c r="AU98" s="14"/>
      <c r="AV98" s="8"/>
      <c r="AW98" s="14"/>
      <c r="AX98" s="14"/>
      <c r="AY98" s="14"/>
      <c r="AZ98" s="8"/>
      <c r="BA98" s="8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</row>
    <row r="99" spans="6:133" ht="1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26"/>
      <c r="Z99" s="8"/>
      <c r="AA99" s="8"/>
      <c r="AB99" s="14"/>
      <c r="AC99" s="14"/>
      <c r="AD99" s="14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4"/>
      <c r="AR99" s="14"/>
      <c r="AS99" s="23"/>
      <c r="AT99" s="14"/>
      <c r="AU99" s="14"/>
      <c r="AV99" s="8"/>
      <c r="AW99" s="14"/>
      <c r="AX99" s="14"/>
      <c r="AY99" s="14"/>
      <c r="AZ99" s="8"/>
      <c r="BA99" s="8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</row>
    <row r="100" spans="6:133" ht="15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26"/>
      <c r="Z100" s="8"/>
      <c r="AA100" s="8"/>
      <c r="AB100" s="14"/>
      <c r="AC100" s="14"/>
      <c r="AD100" s="14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14"/>
      <c r="AR100" s="14"/>
      <c r="AS100" s="23"/>
      <c r="AT100" s="14"/>
      <c r="AU100" s="14"/>
      <c r="AV100" s="8"/>
      <c r="AW100" s="14"/>
      <c r="AX100" s="14"/>
      <c r="AY100" s="14"/>
      <c r="AZ100" s="8"/>
      <c r="BA100" s="8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</row>
    <row r="101" spans="6:133" ht="15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26"/>
      <c r="Z101" s="8"/>
      <c r="AA101" s="8"/>
      <c r="AB101" s="14"/>
      <c r="AC101" s="14"/>
      <c r="AD101" s="14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4"/>
      <c r="AR101" s="14"/>
      <c r="AS101" s="23"/>
      <c r="AT101" s="14"/>
      <c r="AU101" s="14"/>
      <c r="AV101" s="8"/>
      <c r="AW101" s="14"/>
      <c r="AX101" s="14"/>
      <c r="AY101" s="14"/>
      <c r="AZ101" s="8"/>
      <c r="BA101" s="8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</row>
    <row r="102" spans="6:133" ht="15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6"/>
      <c r="Z102" s="8"/>
      <c r="AA102" s="8"/>
      <c r="AB102" s="14"/>
      <c r="AC102" s="14"/>
      <c r="AD102" s="14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14"/>
      <c r="AR102" s="14"/>
      <c r="AS102" s="23"/>
      <c r="AT102" s="14"/>
      <c r="AU102" s="14"/>
      <c r="AV102" s="8"/>
      <c r="AW102" s="14"/>
      <c r="AX102" s="14"/>
      <c r="AY102" s="14"/>
      <c r="AZ102" s="8"/>
      <c r="BA102" s="8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</row>
    <row r="103" spans="6:133" ht="1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26"/>
      <c r="Z103" s="8"/>
      <c r="AA103" s="8"/>
      <c r="AB103" s="14"/>
      <c r="AC103" s="14"/>
      <c r="AD103" s="14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14"/>
      <c r="AR103" s="14"/>
      <c r="AS103" s="23"/>
      <c r="AT103" s="14"/>
      <c r="AU103" s="14"/>
      <c r="AV103" s="8"/>
      <c r="AW103" s="14"/>
      <c r="AX103" s="14"/>
      <c r="AY103" s="14"/>
      <c r="AZ103" s="8"/>
      <c r="BA103" s="8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</row>
    <row r="104" spans="6:133" ht="1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26"/>
      <c r="Z104" s="8"/>
      <c r="AA104" s="8"/>
      <c r="AB104" s="14"/>
      <c r="AC104" s="14"/>
      <c r="AD104" s="14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4"/>
      <c r="AR104" s="14"/>
      <c r="AS104" s="23"/>
      <c r="AT104" s="14"/>
      <c r="AU104" s="14"/>
      <c r="AV104" s="8"/>
      <c r="AW104" s="14"/>
      <c r="AX104" s="14"/>
      <c r="AY104" s="14"/>
      <c r="AZ104" s="8"/>
      <c r="BA104" s="8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</row>
    <row r="105" spans="6:133" ht="15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26"/>
      <c r="Z105" s="8"/>
      <c r="AA105" s="8"/>
      <c r="AB105" s="14"/>
      <c r="AC105" s="14"/>
      <c r="AD105" s="14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4"/>
      <c r="AR105" s="14"/>
      <c r="AS105" s="23"/>
      <c r="AT105" s="14"/>
      <c r="AU105" s="14"/>
      <c r="AV105" s="8"/>
      <c r="AW105" s="14"/>
      <c r="AX105" s="14"/>
      <c r="AY105" s="14"/>
      <c r="AZ105" s="8"/>
      <c r="BA105" s="8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</row>
    <row r="106" spans="6:133" ht="15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26"/>
      <c r="Z106" s="8"/>
      <c r="AA106" s="8"/>
      <c r="AB106" s="14"/>
      <c r="AC106" s="14"/>
      <c r="AD106" s="14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14"/>
      <c r="AR106" s="14"/>
      <c r="AS106" s="23"/>
      <c r="AT106" s="14"/>
      <c r="AU106" s="14"/>
      <c r="AV106" s="8"/>
      <c r="AW106" s="14"/>
      <c r="AX106" s="14"/>
      <c r="AY106" s="14"/>
      <c r="AZ106" s="8"/>
      <c r="BA106" s="8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</row>
    <row r="107" spans="6:133" ht="15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26"/>
      <c r="Z107" s="8"/>
      <c r="AA107" s="8"/>
      <c r="AB107" s="14"/>
      <c r="AC107" s="14"/>
      <c r="AD107" s="14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14"/>
      <c r="AR107" s="14"/>
      <c r="AS107" s="23"/>
      <c r="AT107" s="14"/>
      <c r="AU107" s="14"/>
      <c r="AV107" s="8"/>
      <c r="AW107" s="14"/>
      <c r="AX107" s="14"/>
      <c r="AY107" s="14"/>
      <c r="AZ107" s="8"/>
      <c r="BA107" s="8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</row>
    <row r="108" spans="6:133" ht="15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26"/>
      <c r="Z108" s="8"/>
      <c r="AA108" s="8"/>
      <c r="AB108" s="14"/>
      <c r="AC108" s="14"/>
      <c r="AD108" s="14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4"/>
      <c r="AR108" s="14"/>
      <c r="AS108" s="23"/>
      <c r="AT108" s="14"/>
      <c r="AU108" s="14"/>
      <c r="AV108" s="8"/>
      <c r="AW108" s="14"/>
      <c r="AX108" s="14"/>
      <c r="AY108" s="14"/>
      <c r="AZ108" s="8"/>
      <c r="BA108" s="8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</row>
    <row r="109" spans="6:133" ht="1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26"/>
      <c r="Z109" s="8"/>
      <c r="AA109" s="8"/>
      <c r="AB109" s="14"/>
      <c r="AC109" s="14"/>
      <c r="AD109" s="14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14"/>
      <c r="AR109" s="14"/>
      <c r="AS109" s="23"/>
      <c r="AT109" s="14"/>
      <c r="AU109" s="14"/>
      <c r="AV109" s="8"/>
      <c r="AW109" s="14"/>
      <c r="AX109" s="14"/>
      <c r="AY109" s="14"/>
      <c r="AZ109" s="8"/>
      <c r="BA109" s="8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</row>
    <row r="110" spans="6:133" ht="1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26"/>
      <c r="Z110" s="8"/>
      <c r="AA110" s="8"/>
      <c r="AB110" s="14"/>
      <c r="AC110" s="14"/>
      <c r="AD110" s="14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14"/>
      <c r="AR110" s="14"/>
      <c r="AS110" s="23"/>
      <c r="AT110" s="14"/>
      <c r="AU110" s="14"/>
      <c r="AV110" s="8"/>
      <c r="AW110" s="14"/>
      <c r="AX110" s="14"/>
      <c r="AY110" s="14"/>
      <c r="AZ110" s="8"/>
      <c r="BA110" s="8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</row>
    <row r="111" spans="6:133" ht="15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6"/>
      <c r="Z111" s="8"/>
      <c r="AA111" s="8"/>
      <c r="AB111" s="14"/>
      <c r="AC111" s="14"/>
      <c r="AD111" s="14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4"/>
      <c r="AR111" s="14"/>
      <c r="AS111" s="23"/>
      <c r="AT111" s="14"/>
      <c r="AU111" s="14"/>
      <c r="AV111" s="8"/>
      <c r="AW111" s="14"/>
      <c r="AX111" s="14"/>
      <c r="AY111" s="14"/>
      <c r="AZ111" s="8"/>
      <c r="BA111" s="8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</row>
    <row r="112" spans="6:133" ht="15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6"/>
      <c r="Z112" s="8"/>
      <c r="AA112" s="8"/>
      <c r="AB112" s="14"/>
      <c r="AC112" s="14"/>
      <c r="AD112" s="14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14"/>
      <c r="AR112" s="14"/>
      <c r="AS112" s="23"/>
      <c r="AT112" s="14"/>
      <c r="AU112" s="14"/>
      <c r="AV112" s="8"/>
      <c r="AW112" s="14"/>
      <c r="AX112" s="14"/>
      <c r="AY112" s="14"/>
      <c r="AZ112" s="8"/>
      <c r="BA112" s="8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</row>
    <row r="113" spans="6:133" ht="15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6"/>
      <c r="Z113" s="8"/>
      <c r="AA113" s="8"/>
      <c r="AB113" s="14"/>
      <c r="AC113" s="14"/>
      <c r="AD113" s="14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4"/>
      <c r="AR113" s="14"/>
      <c r="AS113" s="23"/>
      <c r="AT113" s="14"/>
      <c r="AU113" s="14"/>
      <c r="AV113" s="8"/>
      <c r="AW113" s="14"/>
      <c r="AX113" s="14"/>
      <c r="AY113" s="14"/>
      <c r="AZ113" s="8"/>
      <c r="BA113" s="8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</row>
    <row r="114" spans="6:133" ht="1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6"/>
      <c r="Z114" s="8"/>
      <c r="AA114" s="8"/>
      <c r="AB114" s="14"/>
      <c r="AC114" s="14"/>
      <c r="AD114" s="14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14"/>
      <c r="AR114" s="14"/>
      <c r="AS114" s="23"/>
      <c r="AT114" s="14"/>
      <c r="AU114" s="14"/>
      <c r="AV114" s="8"/>
      <c r="AW114" s="14"/>
      <c r="AX114" s="14"/>
      <c r="AY114" s="14"/>
      <c r="AZ114" s="8"/>
      <c r="BA114" s="8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</row>
    <row r="115" spans="6:133" ht="15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6"/>
      <c r="Z115" s="8"/>
      <c r="AA115" s="8"/>
      <c r="AB115" s="14"/>
      <c r="AC115" s="14"/>
      <c r="AD115" s="14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14"/>
      <c r="AR115" s="14"/>
      <c r="AS115" s="23"/>
      <c r="AT115" s="14"/>
      <c r="AU115" s="14"/>
      <c r="AV115" s="8"/>
      <c r="AW115" s="14"/>
      <c r="AX115" s="14"/>
      <c r="AY115" s="14"/>
      <c r="AZ115" s="8"/>
      <c r="BA115" s="8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</row>
    <row r="116" spans="6:133" ht="15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6"/>
      <c r="Z116" s="8"/>
      <c r="AA116" s="8"/>
      <c r="AB116" s="14"/>
      <c r="AC116" s="14"/>
      <c r="AD116" s="14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4"/>
      <c r="AR116" s="14"/>
      <c r="AS116" s="23"/>
      <c r="AT116" s="14"/>
      <c r="AU116" s="14"/>
      <c r="AV116" s="8"/>
      <c r="AW116" s="14"/>
      <c r="AX116" s="14"/>
      <c r="AY116" s="14"/>
      <c r="AZ116" s="8"/>
      <c r="BA116" s="8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</row>
    <row r="117" spans="6:133" ht="15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6"/>
      <c r="Z117" s="8"/>
      <c r="AA117" s="8"/>
      <c r="AB117" s="14"/>
      <c r="AC117" s="14"/>
      <c r="AD117" s="14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4"/>
      <c r="AR117" s="14"/>
      <c r="AS117" s="23"/>
      <c r="AT117" s="14"/>
      <c r="AU117" s="14"/>
      <c r="AV117" s="8"/>
      <c r="AW117" s="14"/>
      <c r="AX117" s="14"/>
      <c r="AY117" s="14"/>
      <c r="AZ117" s="8"/>
      <c r="BA117" s="8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</row>
    <row r="118" spans="6:133" ht="15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6"/>
      <c r="Z118" s="8"/>
      <c r="AA118" s="8"/>
      <c r="AB118" s="14"/>
      <c r="AC118" s="14"/>
      <c r="AD118" s="14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4"/>
      <c r="AR118" s="14"/>
      <c r="AS118" s="23"/>
      <c r="AT118" s="14"/>
      <c r="AU118" s="14"/>
      <c r="AV118" s="8"/>
      <c r="AW118" s="14"/>
      <c r="AX118" s="14"/>
      <c r="AY118" s="14"/>
      <c r="AZ118" s="8"/>
      <c r="BA118" s="8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</row>
    <row r="119" spans="6:133" ht="1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6"/>
      <c r="Z119" s="8"/>
      <c r="AA119" s="8"/>
      <c r="AB119" s="14"/>
      <c r="AC119" s="14"/>
      <c r="AD119" s="14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4"/>
      <c r="AR119" s="14"/>
      <c r="AS119" s="23"/>
      <c r="AT119" s="14"/>
      <c r="AU119" s="14"/>
      <c r="AV119" s="8"/>
      <c r="AW119" s="14"/>
      <c r="AX119" s="14"/>
      <c r="AY119" s="14"/>
      <c r="AZ119" s="8"/>
      <c r="BA119" s="8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</row>
    <row r="120" spans="6:133" ht="1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6"/>
      <c r="Z120" s="8"/>
      <c r="AA120" s="8"/>
      <c r="AB120" s="14"/>
      <c r="AC120" s="14"/>
      <c r="AD120" s="14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4"/>
      <c r="AR120" s="14"/>
      <c r="AS120" s="23"/>
      <c r="AT120" s="14"/>
      <c r="AU120" s="14"/>
      <c r="AV120" s="8"/>
      <c r="AW120" s="14"/>
      <c r="AX120" s="14"/>
      <c r="AY120" s="14"/>
      <c r="AZ120" s="8"/>
      <c r="BA120" s="8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</row>
    <row r="121" spans="6:133" ht="15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6"/>
      <c r="Z121" s="8"/>
      <c r="AA121" s="8"/>
      <c r="AB121" s="14"/>
      <c r="AC121" s="14"/>
      <c r="AD121" s="14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4"/>
      <c r="AR121" s="14"/>
      <c r="AS121" s="23"/>
      <c r="AT121" s="14"/>
      <c r="AU121" s="14"/>
      <c r="AV121" s="8"/>
      <c r="AW121" s="14"/>
      <c r="AX121" s="14"/>
      <c r="AY121" s="14"/>
      <c r="AZ121" s="8"/>
      <c r="BA121" s="8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</row>
    <row r="122" spans="6:133" ht="15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6"/>
      <c r="Z122" s="8"/>
      <c r="AA122" s="8"/>
      <c r="AB122" s="14"/>
      <c r="AC122" s="14"/>
      <c r="AD122" s="14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4"/>
      <c r="AR122" s="14"/>
      <c r="AS122" s="23"/>
      <c r="AT122" s="14"/>
      <c r="AU122" s="14"/>
      <c r="AV122" s="8"/>
      <c r="AW122" s="14"/>
      <c r="AX122" s="14"/>
      <c r="AY122" s="14"/>
      <c r="AZ122" s="8"/>
      <c r="BA122" s="8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</row>
    <row r="123" spans="6:133" ht="15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6"/>
      <c r="Z123" s="8"/>
      <c r="AA123" s="8"/>
      <c r="AB123" s="14"/>
      <c r="AC123" s="14"/>
      <c r="AD123" s="14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4"/>
      <c r="AR123" s="14"/>
      <c r="AS123" s="23"/>
      <c r="AT123" s="14"/>
      <c r="AU123" s="14"/>
      <c r="AV123" s="8"/>
      <c r="AW123" s="14"/>
      <c r="AX123" s="14"/>
      <c r="AY123" s="14"/>
      <c r="AZ123" s="8"/>
      <c r="BA123" s="8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</row>
    <row r="124" spans="6:133" ht="1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6"/>
      <c r="Z124" s="8"/>
      <c r="AA124" s="8"/>
      <c r="AB124" s="14"/>
      <c r="AC124" s="14"/>
      <c r="AD124" s="14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4"/>
      <c r="AR124" s="14"/>
      <c r="AS124" s="23"/>
      <c r="AT124" s="14"/>
      <c r="AU124" s="14"/>
      <c r="AV124" s="8"/>
      <c r="AW124" s="14"/>
      <c r="AX124" s="14"/>
      <c r="AY124" s="14"/>
      <c r="AZ124" s="8"/>
      <c r="BA124" s="8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</row>
    <row r="125" spans="6:133" ht="15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26"/>
      <c r="Z125" s="8"/>
      <c r="AA125" s="8"/>
      <c r="AB125" s="14"/>
      <c r="AC125" s="14"/>
      <c r="AD125" s="14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4"/>
      <c r="AR125" s="14"/>
      <c r="AS125" s="23"/>
      <c r="AT125" s="14"/>
      <c r="AU125" s="14"/>
      <c r="AV125" s="8"/>
      <c r="AW125" s="14"/>
      <c r="AX125" s="14"/>
      <c r="AY125" s="14"/>
      <c r="AZ125" s="8"/>
      <c r="BA125" s="8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</row>
    <row r="126" spans="6:133" ht="15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26"/>
      <c r="Z126" s="8"/>
      <c r="AA126" s="8"/>
      <c r="AB126" s="14"/>
      <c r="AC126" s="14"/>
      <c r="AD126" s="14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4"/>
      <c r="AR126" s="14"/>
      <c r="AS126" s="23"/>
      <c r="AT126" s="14"/>
      <c r="AU126" s="14"/>
      <c r="AV126" s="8"/>
      <c r="AW126" s="14"/>
      <c r="AX126" s="14"/>
      <c r="AY126" s="14"/>
      <c r="AZ126" s="8"/>
      <c r="BA126" s="8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</row>
    <row r="127" spans="6:133" ht="15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26"/>
      <c r="Z127" s="8"/>
      <c r="AA127" s="8"/>
      <c r="AB127" s="14"/>
      <c r="AC127" s="14"/>
      <c r="AD127" s="14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4"/>
      <c r="AR127" s="14"/>
      <c r="AS127" s="23"/>
      <c r="AT127" s="14"/>
      <c r="AU127" s="14"/>
      <c r="AV127" s="8"/>
      <c r="AW127" s="14"/>
      <c r="AX127" s="14"/>
      <c r="AY127" s="14"/>
      <c r="AZ127" s="8"/>
      <c r="BA127" s="8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</row>
    <row r="128" spans="6:133" ht="15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26"/>
      <c r="Z128" s="8"/>
      <c r="AA128" s="8"/>
      <c r="AB128" s="14"/>
      <c r="AC128" s="14"/>
      <c r="AD128" s="14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4"/>
      <c r="AR128" s="14"/>
      <c r="AS128" s="23"/>
      <c r="AT128" s="14"/>
      <c r="AU128" s="14"/>
      <c r="AV128" s="8"/>
      <c r="AW128" s="14"/>
      <c r="AX128" s="14"/>
      <c r="AY128" s="14"/>
      <c r="AZ128" s="8"/>
      <c r="BA128" s="8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</row>
    <row r="129" spans="6:133" ht="1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6"/>
      <c r="Z129" s="8"/>
      <c r="AA129" s="8"/>
      <c r="AB129" s="14"/>
      <c r="AC129" s="14"/>
      <c r="AD129" s="14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4"/>
      <c r="AR129" s="14"/>
      <c r="AS129" s="23"/>
      <c r="AT129" s="14"/>
      <c r="AU129" s="14"/>
      <c r="AV129" s="8"/>
      <c r="AW129" s="14"/>
      <c r="AX129" s="14"/>
      <c r="AY129" s="14"/>
      <c r="AZ129" s="8"/>
      <c r="BA129" s="8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</row>
    <row r="130" spans="6:133" ht="15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26"/>
      <c r="Z130" s="8"/>
      <c r="AA130" s="8"/>
      <c r="AB130" s="14"/>
      <c r="AC130" s="14"/>
      <c r="AD130" s="14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4"/>
      <c r="AR130" s="14"/>
      <c r="AS130" s="23"/>
      <c r="AT130" s="14"/>
      <c r="AU130" s="14"/>
      <c r="AV130" s="8"/>
      <c r="AW130" s="14"/>
      <c r="AX130" s="14"/>
      <c r="AY130" s="14"/>
      <c r="AZ130" s="8"/>
      <c r="BA130" s="8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</row>
    <row r="131" spans="6:133" ht="15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26"/>
      <c r="Z131" s="8"/>
      <c r="AA131" s="8"/>
      <c r="AB131" s="14"/>
      <c r="AC131" s="14"/>
      <c r="AD131" s="14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4"/>
      <c r="AR131" s="14"/>
      <c r="AS131" s="23"/>
      <c r="AT131" s="14"/>
      <c r="AU131" s="14"/>
      <c r="AV131" s="8"/>
      <c r="AW131" s="14"/>
      <c r="AX131" s="14"/>
      <c r="AY131" s="14"/>
      <c r="AZ131" s="8"/>
      <c r="BA131" s="8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</row>
    <row r="132" spans="6:133" ht="15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26"/>
      <c r="Z132" s="8"/>
      <c r="AA132" s="8"/>
      <c r="AB132" s="14"/>
      <c r="AC132" s="14"/>
      <c r="AD132" s="14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4"/>
      <c r="AR132" s="14"/>
      <c r="AS132" s="23"/>
      <c r="AT132" s="14"/>
      <c r="AU132" s="14"/>
      <c r="AV132" s="8"/>
      <c r="AW132" s="14"/>
      <c r="AX132" s="14"/>
      <c r="AY132" s="14"/>
      <c r="AZ132" s="8"/>
      <c r="BA132" s="8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</row>
    <row r="133" spans="6:133" ht="15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26"/>
      <c r="Z133" s="8"/>
      <c r="AA133" s="8"/>
      <c r="AB133" s="14"/>
      <c r="AC133" s="14"/>
      <c r="AD133" s="14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4"/>
      <c r="AR133" s="14"/>
      <c r="AS133" s="23"/>
      <c r="AT133" s="14"/>
      <c r="AU133" s="14"/>
      <c r="AV133" s="8"/>
      <c r="AW133" s="14"/>
      <c r="AX133" s="14"/>
      <c r="AY133" s="14"/>
      <c r="AZ133" s="8"/>
      <c r="BA133" s="8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</row>
    <row r="134" spans="6:133" ht="1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26"/>
      <c r="Z134" s="8"/>
      <c r="AA134" s="8"/>
      <c r="AB134" s="14"/>
      <c r="AC134" s="14"/>
      <c r="AD134" s="14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4"/>
      <c r="AR134" s="14"/>
      <c r="AS134" s="23"/>
      <c r="AT134" s="14"/>
      <c r="AU134" s="14"/>
      <c r="AV134" s="8"/>
      <c r="AW134" s="14"/>
      <c r="AX134" s="14"/>
      <c r="AY134" s="14"/>
      <c r="AZ134" s="8"/>
      <c r="BA134" s="8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</row>
    <row r="135" spans="6:133" ht="1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26"/>
      <c r="Z135" s="8"/>
      <c r="AA135" s="8"/>
      <c r="AB135" s="14"/>
      <c r="AC135" s="14"/>
      <c r="AD135" s="14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4"/>
      <c r="AR135" s="14"/>
      <c r="AS135" s="23"/>
      <c r="AT135" s="14"/>
      <c r="AU135" s="14"/>
      <c r="AV135" s="8"/>
      <c r="AW135" s="14"/>
      <c r="AX135" s="14"/>
      <c r="AY135" s="14"/>
      <c r="AZ135" s="8"/>
      <c r="BA135" s="8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</row>
    <row r="136" spans="6:133" ht="15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26"/>
      <c r="Z136" s="8"/>
      <c r="AA136" s="8"/>
      <c r="AB136" s="14"/>
      <c r="AC136" s="14"/>
      <c r="AD136" s="14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4"/>
      <c r="AR136" s="14"/>
      <c r="AS136" s="23"/>
      <c r="AT136" s="14"/>
      <c r="AU136" s="14"/>
      <c r="AV136" s="8"/>
      <c r="AW136" s="14"/>
      <c r="AX136" s="14"/>
      <c r="AY136" s="14"/>
      <c r="AZ136" s="8"/>
      <c r="BA136" s="8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</row>
    <row r="137" spans="6:133" ht="15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26"/>
      <c r="Z137" s="8"/>
      <c r="AA137" s="8"/>
      <c r="AB137" s="14"/>
      <c r="AC137" s="14"/>
      <c r="AD137" s="14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4"/>
      <c r="AR137" s="14"/>
      <c r="AS137" s="23"/>
      <c r="AT137" s="14"/>
      <c r="AU137" s="14"/>
      <c r="AV137" s="8"/>
      <c r="AW137" s="14"/>
      <c r="AX137" s="14"/>
      <c r="AY137" s="14"/>
      <c r="AZ137" s="8"/>
      <c r="BA137" s="8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</row>
    <row r="138" spans="6:133" ht="15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26"/>
      <c r="Z138" s="8"/>
      <c r="AA138" s="8"/>
      <c r="AB138" s="14"/>
      <c r="AC138" s="14"/>
      <c r="AD138" s="14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4"/>
      <c r="AR138" s="14"/>
      <c r="AS138" s="23"/>
      <c r="AT138" s="14"/>
      <c r="AU138" s="14"/>
      <c r="AV138" s="8"/>
      <c r="AW138" s="14"/>
      <c r="AX138" s="14"/>
      <c r="AY138" s="14"/>
      <c r="AZ138" s="8"/>
      <c r="BA138" s="8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</row>
    <row r="139" spans="6:133" ht="1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26"/>
      <c r="Z139" s="8"/>
      <c r="AA139" s="8"/>
      <c r="AB139" s="14"/>
      <c r="AC139" s="14"/>
      <c r="AD139" s="14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4"/>
      <c r="AR139" s="14"/>
      <c r="AS139" s="23"/>
      <c r="AT139" s="14"/>
      <c r="AU139" s="14"/>
      <c r="AV139" s="8"/>
      <c r="AW139" s="14"/>
      <c r="AX139" s="14"/>
      <c r="AY139" s="14"/>
      <c r="AZ139" s="8"/>
      <c r="BA139" s="8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</row>
    <row r="140" spans="6:133" ht="1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26"/>
      <c r="Z140" s="8"/>
      <c r="AA140" s="8"/>
      <c r="AB140" s="14"/>
      <c r="AC140" s="14"/>
      <c r="AD140" s="14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4"/>
      <c r="AR140" s="14"/>
      <c r="AS140" s="23"/>
      <c r="AT140" s="14"/>
      <c r="AU140" s="14"/>
      <c r="AV140" s="8"/>
      <c r="AW140" s="14"/>
      <c r="AX140" s="14"/>
      <c r="AY140" s="14"/>
      <c r="AZ140" s="8"/>
      <c r="BA140" s="8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</row>
    <row r="141" spans="6:133" ht="15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6"/>
      <c r="Z141" s="8"/>
      <c r="AA141" s="8"/>
      <c r="AB141" s="14"/>
      <c r="AC141" s="14"/>
      <c r="AD141" s="14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4"/>
      <c r="AR141" s="14"/>
      <c r="AS141" s="23"/>
      <c r="AT141" s="14"/>
      <c r="AU141" s="14"/>
      <c r="AV141" s="8"/>
      <c r="AW141" s="14"/>
      <c r="AX141" s="14"/>
      <c r="AY141" s="14"/>
      <c r="AZ141" s="8"/>
      <c r="BA141" s="8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</row>
    <row r="142" spans="6:133" ht="15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26"/>
      <c r="Z142" s="8"/>
      <c r="AA142" s="8"/>
      <c r="AB142" s="14"/>
      <c r="AC142" s="14"/>
      <c r="AD142" s="14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4"/>
      <c r="AR142" s="14"/>
      <c r="AS142" s="23"/>
      <c r="AT142" s="14"/>
      <c r="AU142" s="14"/>
      <c r="AV142" s="8"/>
      <c r="AW142" s="14"/>
      <c r="AX142" s="14"/>
      <c r="AY142" s="14"/>
      <c r="AZ142" s="8"/>
      <c r="BA142" s="8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</row>
    <row r="143" spans="6:133" ht="1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26"/>
      <c r="Z143" s="8"/>
      <c r="AA143" s="8"/>
      <c r="AB143" s="14"/>
      <c r="AC143" s="14"/>
      <c r="AD143" s="14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4"/>
      <c r="AR143" s="14"/>
      <c r="AS143" s="23"/>
      <c r="AT143" s="14"/>
      <c r="AU143" s="14"/>
      <c r="AV143" s="8"/>
      <c r="AW143" s="14"/>
      <c r="AX143" s="14"/>
      <c r="AY143" s="14"/>
      <c r="AZ143" s="8"/>
      <c r="BA143" s="8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</row>
    <row r="144" spans="6:133" ht="1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26"/>
      <c r="Z144" s="8"/>
      <c r="AA144" s="8"/>
      <c r="AB144" s="14"/>
      <c r="AC144" s="14"/>
      <c r="AD144" s="14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4"/>
      <c r="AR144" s="14"/>
      <c r="AS144" s="23"/>
      <c r="AT144" s="14"/>
      <c r="AU144" s="14"/>
      <c r="AV144" s="8"/>
      <c r="AW144" s="14"/>
      <c r="AX144" s="14"/>
      <c r="AY144" s="14"/>
      <c r="AZ144" s="8"/>
      <c r="BA144" s="8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</row>
    <row r="145" spans="6:133" ht="15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26"/>
      <c r="Z145" s="8"/>
      <c r="AA145" s="8"/>
      <c r="AB145" s="14"/>
      <c r="AC145" s="14"/>
      <c r="AD145" s="14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4"/>
      <c r="AR145" s="14"/>
      <c r="AS145" s="23"/>
      <c r="AT145" s="14"/>
      <c r="AU145" s="14"/>
      <c r="AV145" s="8"/>
      <c r="AW145" s="14"/>
      <c r="AX145" s="14"/>
      <c r="AY145" s="14"/>
      <c r="AZ145" s="8"/>
      <c r="BA145" s="8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</row>
    <row r="146" spans="6:133" ht="15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26"/>
      <c r="Z146" s="8"/>
      <c r="AA146" s="8"/>
      <c r="AB146" s="14"/>
      <c r="AC146" s="14"/>
      <c r="AD146" s="14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4"/>
      <c r="AR146" s="14"/>
      <c r="AS146" s="23"/>
      <c r="AT146" s="14"/>
      <c r="AU146" s="14"/>
      <c r="AV146" s="8"/>
      <c r="AW146" s="14"/>
      <c r="AX146" s="14"/>
      <c r="AY146" s="14"/>
      <c r="AZ146" s="8"/>
      <c r="BA146" s="8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</row>
    <row r="147" spans="6:133" ht="15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26"/>
      <c r="Z147" s="8"/>
      <c r="AA147" s="8"/>
      <c r="AB147" s="14"/>
      <c r="AC147" s="14"/>
      <c r="AD147" s="14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4"/>
      <c r="AR147" s="14"/>
      <c r="AS147" s="23"/>
      <c r="AT147" s="14"/>
      <c r="AU147" s="14"/>
      <c r="AV147" s="8"/>
      <c r="AW147" s="14"/>
      <c r="AX147" s="14"/>
      <c r="AY147" s="14"/>
      <c r="AZ147" s="8"/>
      <c r="BA147" s="8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</row>
    <row r="148" spans="6:133" ht="15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26"/>
      <c r="Z148" s="8"/>
      <c r="AA148" s="8"/>
      <c r="AB148" s="14"/>
      <c r="AC148" s="14"/>
      <c r="AD148" s="14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4"/>
      <c r="AR148" s="14"/>
      <c r="AS148" s="23"/>
      <c r="AT148" s="14"/>
      <c r="AU148" s="14"/>
      <c r="AV148" s="8"/>
      <c r="AW148" s="14"/>
      <c r="AX148" s="14"/>
      <c r="AY148" s="14"/>
      <c r="AZ148" s="8"/>
      <c r="BA148" s="8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</row>
    <row r="149" spans="6:133" ht="1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26"/>
      <c r="Z149" s="8"/>
      <c r="AA149" s="8"/>
      <c r="AB149" s="14"/>
      <c r="AC149" s="14"/>
      <c r="AD149" s="14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4"/>
      <c r="AR149" s="14"/>
      <c r="AS149" s="23"/>
      <c r="AT149" s="14"/>
      <c r="AU149" s="14"/>
      <c r="AV149" s="8"/>
      <c r="AW149" s="14"/>
      <c r="AX149" s="14"/>
      <c r="AY149" s="14"/>
      <c r="AZ149" s="8"/>
      <c r="BA149" s="8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</row>
    <row r="150" spans="6:133" ht="15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26"/>
      <c r="Z150" s="8"/>
      <c r="AA150" s="8"/>
      <c r="AB150" s="14"/>
      <c r="AC150" s="14"/>
      <c r="AD150" s="14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4"/>
      <c r="AR150" s="14"/>
      <c r="AS150" s="23"/>
      <c r="AT150" s="14"/>
      <c r="AU150" s="14"/>
      <c r="AV150" s="8"/>
      <c r="AW150" s="14"/>
      <c r="AX150" s="14"/>
      <c r="AY150" s="14"/>
      <c r="AZ150" s="8"/>
      <c r="BA150" s="8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</row>
    <row r="151" spans="6:133" ht="15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26"/>
      <c r="Z151" s="8"/>
      <c r="AA151" s="8"/>
      <c r="AB151" s="14"/>
      <c r="AC151" s="14"/>
      <c r="AD151" s="14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4"/>
      <c r="AR151" s="14"/>
      <c r="AS151" s="23"/>
      <c r="AT151" s="14"/>
      <c r="AU151" s="14"/>
      <c r="AV151" s="8"/>
      <c r="AW151" s="14"/>
      <c r="AX151" s="14"/>
      <c r="AY151" s="14"/>
      <c r="AZ151" s="8"/>
      <c r="BA151" s="8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</row>
    <row r="152" spans="6:133" ht="15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26"/>
      <c r="Z152" s="8"/>
      <c r="AA152" s="8"/>
      <c r="AB152" s="14"/>
      <c r="AC152" s="14"/>
      <c r="AD152" s="14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4"/>
      <c r="AR152" s="14"/>
      <c r="AS152" s="23"/>
      <c r="AT152" s="14"/>
      <c r="AU152" s="14"/>
      <c r="AV152" s="8"/>
      <c r="AW152" s="14"/>
      <c r="AX152" s="14"/>
      <c r="AY152" s="14"/>
      <c r="AZ152" s="8"/>
      <c r="BA152" s="8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</row>
    <row r="153" spans="6:133" ht="15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26"/>
      <c r="Z153" s="8"/>
      <c r="AA153" s="8"/>
      <c r="AB153" s="14"/>
      <c r="AC153" s="14"/>
      <c r="AD153" s="14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4"/>
      <c r="AR153" s="14"/>
      <c r="AS153" s="23"/>
      <c r="AT153" s="14"/>
      <c r="AU153" s="14"/>
      <c r="AV153" s="8"/>
      <c r="AW153" s="14"/>
      <c r="AX153" s="14"/>
      <c r="AY153" s="14"/>
      <c r="AZ153" s="8"/>
      <c r="BA153" s="8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</row>
    <row r="154" spans="6:133" ht="1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26"/>
      <c r="Z154" s="8"/>
      <c r="AA154" s="8"/>
      <c r="AB154" s="14"/>
      <c r="AC154" s="14"/>
      <c r="AD154" s="14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4"/>
      <c r="AR154" s="14"/>
      <c r="AS154" s="23"/>
      <c r="AT154" s="14"/>
      <c r="AU154" s="14"/>
      <c r="AV154" s="8"/>
      <c r="AW154" s="14"/>
      <c r="AX154" s="14"/>
      <c r="AY154" s="14"/>
      <c r="AZ154" s="8"/>
      <c r="BA154" s="8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</row>
    <row r="155" spans="6:133" ht="15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26"/>
      <c r="Z155" s="8"/>
      <c r="AA155" s="8"/>
      <c r="AB155" s="14"/>
      <c r="AC155" s="14"/>
      <c r="AD155" s="14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4"/>
      <c r="AR155" s="14"/>
      <c r="AS155" s="23"/>
      <c r="AT155" s="14"/>
      <c r="AU155" s="14"/>
      <c r="AV155" s="8"/>
      <c r="AW155" s="14"/>
      <c r="AX155" s="14"/>
      <c r="AY155" s="14"/>
      <c r="AZ155" s="8"/>
      <c r="BA155" s="8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</row>
    <row r="156" spans="6:133" ht="15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26"/>
      <c r="Z156" s="8"/>
      <c r="AA156" s="8"/>
      <c r="AB156" s="14"/>
      <c r="AC156" s="14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4"/>
      <c r="AR156" s="14"/>
      <c r="AS156" s="23"/>
      <c r="AT156" s="14"/>
      <c r="AU156" s="14"/>
      <c r="AV156" s="8"/>
      <c r="AW156" s="14"/>
      <c r="AX156" s="14"/>
      <c r="AY156" s="14"/>
      <c r="AZ156" s="8"/>
      <c r="BA156" s="8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</row>
    <row r="157" spans="6:133" ht="15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26"/>
      <c r="Z157" s="8"/>
      <c r="AA157" s="8"/>
      <c r="AB157" s="14"/>
      <c r="AC157" s="14"/>
      <c r="AD157" s="14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4"/>
      <c r="AR157" s="14"/>
      <c r="AS157" s="23"/>
      <c r="AT157" s="14"/>
      <c r="AU157" s="14"/>
      <c r="AV157" s="8"/>
      <c r="AW157" s="14"/>
      <c r="AX157" s="14"/>
      <c r="AY157" s="14"/>
      <c r="AZ157" s="8"/>
      <c r="BA157" s="8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</row>
    <row r="158" spans="6:133" ht="15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26"/>
      <c r="Z158" s="8"/>
      <c r="AA158" s="8"/>
      <c r="AB158" s="14"/>
      <c r="AC158" s="14"/>
      <c r="AD158" s="14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4"/>
      <c r="AR158" s="14"/>
      <c r="AS158" s="23"/>
      <c r="AT158" s="14"/>
      <c r="AU158" s="14"/>
      <c r="AV158" s="8"/>
      <c r="AW158" s="14"/>
      <c r="AX158" s="14"/>
      <c r="AY158" s="14"/>
      <c r="AZ158" s="8"/>
      <c r="BA158" s="8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</row>
    <row r="159" spans="6:133" ht="15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6"/>
      <c r="Z159" s="8"/>
      <c r="AA159" s="8"/>
      <c r="AB159" s="14"/>
      <c r="AC159" s="14"/>
      <c r="AD159" s="14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14"/>
      <c r="AR159" s="14"/>
      <c r="AS159" s="23"/>
      <c r="AT159" s="14"/>
      <c r="AU159" s="14"/>
      <c r="AV159" s="8"/>
      <c r="AW159" s="14"/>
      <c r="AX159" s="14"/>
      <c r="AY159" s="14"/>
      <c r="AZ159" s="8"/>
      <c r="BA159" s="8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</row>
    <row r="160" spans="6:133" ht="15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6"/>
      <c r="Z160" s="8"/>
      <c r="AA160" s="8"/>
      <c r="AB160" s="14"/>
      <c r="AC160" s="14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14"/>
      <c r="AR160" s="14"/>
      <c r="AS160" s="23"/>
      <c r="AT160" s="14"/>
      <c r="AU160" s="14"/>
      <c r="AV160" s="8"/>
      <c r="AW160" s="14"/>
      <c r="AX160" s="14"/>
      <c r="AY160" s="14"/>
      <c r="AZ160" s="8"/>
      <c r="BA160" s="8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</row>
    <row r="161" spans="6:133" ht="15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6"/>
      <c r="Z161" s="8"/>
      <c r="AA161" s="8"/>
      <c r="AB161" s="14"/>
      <c r="AC161" s="14"/>
      <c r="AD161" s="14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14"/>
      <c r="AR161" s="14"/>
      <c r="AS161" s="23"/>
      <c r="AT161" s="14"/>
      <c r="AU161" s="14"/>
      <c r="AV161" s="8"/>
      <c r="AW161" s="14"/>
      <c r="AX161" s="14"/>
      <c r="AY161" s="14"/>
      <c r="AZ161" s="8"/>
      <c r="BA161" s="8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</row>
    <row r="162" spans="6:133" ht="15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6"/>
      <c r="Z162" s="8"/>
      <c r="AA162" s="8"/>
      <c r="AB162" s="14"/>
      <c r="AC162" s="14"/>
      <c r="AD162" s="14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14"/>
      <c r="AR162" s="14"/>
      <c r="AS162" s="23"/>
      <c r="AT162" s="14"/>
      <c r="AU162" s="14"/>
      <c r="AV162" s="8"/>
      <c r="AW162" s="14"/>
      <c r="AX162" s="14"/>
      <c r="AY162" s="14"/>
      <c r="AZ162" s="8"/>
      <c r="BA162" s="8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</row>
    <row r="163" spans="6:133" ht="15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26"/>
      <c r="Z163" s="8"/>
      <c r="AA163" s="8"/>
      <c r="AB163" s="14"/>
      <c r="AC163" s="14"/>
      <c r="AD163" s="14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14"/>
      <c r="AR163" s="14"/>
      <c r="AS163" s="23"/>
      <c r="AT163" s="14"/>
      <c r="AU163" s="14"/>
      <c r="AV163" s="8"/>
      <c r="AW163" s="14"/>
      <c r="AX163" s="14"/>
      <c r="AY163" s="14"/>
      <c r="AZ163" s="8"/>
      <c r="BA163" s="8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</row>
    <row r="164" spans="6:133" ht="15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26"/>
      <c r="Z164" s="8"/>
      <c r="AA164" s="8"/>
      <c r="AB164" s="14"/>
      <c r="AC164" s="14"/>
      <c r="AD164" s="14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14"/>
      <c r="AR164" s="14"/>
      <c r="AS164" s="23"/>
      <c r="AT164" s="14"/>
      <c r="AU164" s="14"/>
      <c r="AV164" s="8"/>
      <c r="AW164" s="14"/>
      <c r="AX164" s="14"/>
      <c r="AY164" s="14"/>
      <c r="AZ164" s="8"/>
      <c r="BA164" s="8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</row>
    <row r="165" spans="6:133" ht="15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6"/>
      <c r="Z165" s="8"/>
      <c r="AA165" s="8"/>
      <c r="AB165" s="14"/>
      <c r="AC165" s="14"/>
      <c r="AD165" s="14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14"/>
      <c r="AR165" s="14"/>
      <c r="AS165" s="23"/>
      <c r="AT165" s="14"/>
      <c r="AU165" s="14"/>
      <c r="AV165" s="8"/>
      <c r="AW165" s="14"/>
      <c r="AX165" s="14"/>
      <c r="AY165" s="14"/>
      <c r="AZ165" s="8"/>
      <c r="BA165" s="8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</row>
    <row r="166" spans="6:133" ht="15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26"/>
      <c r="Z166" s="8"/>
      <c r="AA166" s="8"/>
      <c r="AB166" s="14"/>
      <c r="AC166" s="14"/>
      <c r="AD166" s="14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14"/>
      <c r="AR166" s="14"/>
      <c r="AS166" s="23"/>
      <c r="AT166" s="14"/>
      <c r="AU166" s="14"/>
      <c r="AV166" s="8"/>
      <c r="AW166" s="14"/>
      <c r="AX166" s="14"/>
      <c r="AY166" s="14"/>
      <c r="AZ166" s="8"/>
      <c r="BA166" s="8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</row>
    <row r="167" spans="6:133" ht="15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6"/>
      <c r="Z167" s="8"/>
      <c r="AA167" s="8"/>
      <c r="AB167" s="14"/>
      <c r="AC167" s="14"/>
      <c r="AD167" s="14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14"/>
      <c r="AR167" s="14"/>
      <c r="AS167" s="23"/>
      <c r="AT167" s="14"/>
      <c r="AU167" s="14"/>
      <c r="AV167" s="8"/>
      <c r="AW167" s="14"/>
      <c r="AX167" s="14"/>
      <c r="AY167" s="14"/>
      <c r="AZ167" s="8"/>
      <c r="BA167" s="8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</row>
    <row r="168" spans="6:133" ht="15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6"/>
      <c r="Z168" s="8"/>
      <c r="AA168" s="8"/>
      <c r="AB168" s="14"/>
      <c r="AC168" s="14"/>
      <c r="AD168" s="14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14"/>
      <c r="AR168" s="14"/>
      <c r="AS168" s="23"/>
      <c r="AT168" s="14"/>
      <c r="AU168" s="14"/>
      <c r="AV168" s="8"/>
      <c r="AW168" s="14"/>
      <c r="AX168" s="14"/>
      <c r="AY168" s="14"/>
      <c r="AZ168" s="8"/>
      <c r="BA168" s="8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</row>
    <row r="169" spans="6:133" ht="15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26"/>
      <c r="Z169" s="8"/>
      <c r="AA169" s="8"/>
      <c r="AB169" s="14"/>
      <c r="AC169" s="14"/>
      <c r="AD169" s="14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14"/>
      <c r="AR169" s="14"/>
      <c r="AS169" s="23"/>
      <c r="AT169" s="14"/>
      <c r="AU169" s="14"/>
      <c r="AV169" s="8"/>
      <c r="AW169" s="14"/>
      <c r="AX169" s="14"/>
      <c r="AY169" s="14"/>
      <c r="AZ169" s="8"/>
      <c r="BA169" s="8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</row>
    <row r="170" spans="6:133" ht="15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26"/>
      <c r="Z170" s="8"/>
      <c r="AA170" s="8"/>
      <c r="AB170" s="14"/>
      <c r="AC170" s="14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14"/>
      <c r="AR170" s="14"/>
      <c r="AS170" s="23"/>
      <c r="AT170" s="14"/>
      <c r="AU170" s="14"/>
      <c r="AV170" s="8"/>
      <c r="AW170" s="14"/>
      <c r="AX170" s="14"/>
      <c r="AY170" s="14"/>
      <c r="AZ170" s="8"/>
      <c r="BA170" s="8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</row>
    <row r="171" spans="6:133" ht="15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6"/>
      <c r="Z171" s="8"/>
      <c r="AA171" s="8"/>
      <c r="AB171" s="14"/>
      <c r="AC171" s="14"/>
      <c r="AD171" s="14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14"/>
      <c r="AR171" s="14"/>
      <c r="AS171" s="23"/>
      <c r="AT171" s="14"/>
      <c r="AU171" s="14"/>
      <c r="AV171" s="8"/>
      <c r="AW171" s="14"/>
      <c r="AX171" s="14"/>
      <c r="AY171" s="14"/>
      <c r="AZ171" s="8"/>
      <c r="BA171" s="8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</row>
    <row r="172" spans="6:133" ht="15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26"/>
      <c r="Z172" s="8"/>
      <c r="AA172" s="8"/>
      <c r="AB172" s="14"/>
      <c r="AC172" s="14"/>
      <c r="AD172" s="14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14"/>
      <c r="AR172" s="14"/>
      <c r="AS172" s="23"/>
      <c r="AT172" s="14"/>
      <c r="AU172" s="14"/>
      <c r="AV172" s="8"/>
      <c r="AW172" s="14"/>
      <c r="AX172" s="14"/>
      <c r="AY172" s="14"/>
      <c r="AZ172" s="8"/>
      <c r="BA172" s="8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</row>
    <row r="173" spans="6:133" ht="15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26"/>
      <c r="Z173" s="8"/>
      <c r="AA173" s="8"/>
      <c r="AB173" s="14"/>
      <c r="AC173" s="14"/>
      <c r="AD173" s="14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14"/>
      <c r="AR173" s="14"/>
      <c r="AS173" s="23"/>
      <c r="AT173" s="14"/>
      <c r="AU173" s="14"/>
      <c r="AV173" s="8"/>
      <c r="AW173" s="14"/>
      <c r="AX173" s="14"/>
      <c r="AY173" s="14"/>
      <c r="AZ173" s="8"/>
      <c r="BA173" s="8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</row>
    <row r="174" spans="6:133" ht="1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26"/>
      <c r="Z174" s="8"/>
      <c r="AA174" s="8"/>
      <c r="AB174" s="14"/>
      <c r="AC174" s="14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14"/>
      <c r="AR174" s="14"/>
      <c r="AS174" s="23"/>
      <c r="AT174" s="14"/>
      <c r="AU174" s="14"/>
      <c r="AV174" s="8"/>
      <c r="AW174" s="14"/>
      <c r="AX174" s="14"/>
      <c r="AY174" s="14"/>
      <c r="AZ174" s="8"/>
      <c r="BA174" s="8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</row>
    <row r="175" spans="6:133" ht="15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26"/>
      <c r="Z175" s="8"/>
      <c r="AA175" s="8"/>
      <c r="AB175" s="14"/>
      <c r="AC175" s="14"/>
      <c r="AD175" s="14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14"/>
      <c r="AR175" s="14"/>
      <c r="AS175" s="23"/>
      <c r="AT175" s="14"/>
      <c r="AU175" s="14"/>
      <c r="AV175" s="8"/>
      <c r="AW175" s="14"/>
      <c r="AX175" s="14"/>
      <c r="AY175" s="14"/>
      <c r="AZ175" s="8"/>
      <c r="BA175" s="8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</row>
    <row r="176" spans="6:133" ht="15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26"/>
      <c r="Z176" s="8"/>
      <c r="AA176" s="8"/>
      <c r="AB176" s="14"/>
      <c r="AC176" s="14"/>
      <c r="AD176" s="14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14"/>
      <c r="AR176" s="14"/>
      <c r="AS176" s="23"/>
      <c r="AT176" s="14"/>
      <c r="AU176" s="14"/>
      <c r="AV176" s="8"/>
      <c r="AW176" s="14"/>
      <c r="AX176" s="14"/>
      <c r="AY176" s="14"/>
      <c r="AZ176" s="8"/>
      <c r="BA176" s="8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</row>
    <row r="177" spans="6:133" ht="15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26"/>
      <c r="Z177" s="8"/>
      <c r="AA177" s="8"/>
      <c r="AB177" s="14"/>
      <c r="AC177" s="14"/>
      <c r="AD177" s="14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14"/>
      <c r="AR177" s="14"/>
      <c r="AS177" s="23"/>
      <c r="AT177" s="14"/>
      <c r="AU177" s="14"/>
      <c r="AV177" s="8"/>
      <c r="AW177" s="14"/>
      <c r="AX177" s="14"/>
      <c r="AY177" s="14"/>
      <c r="AZ177" s="8"/>
      <c r="BA177" s="8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</row>
    <row r="178" spans="6:133" ht="15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26"/>
      <c r="Z178" s="8"/>
      <c r="AA178" s="8"/>
      <c r="AB178" s="14"/>
      <c r="AC178" s="14"/>
      <c r="AD178" s="14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14"/>
      <c r="AR178" s="14"/>
      <c r="AS178" s="23"/>
      <c r="AT178" s="14"/>
      <c r="AU178" s="14"/>
      <c r="AV178" s="8"/>
      <c r="AW178" s="14"/>
      <c r="AX178" s="14"/>
      <c r="AY178" s="14"/>
      <c r="AZ178" s="8"/>
      <c r="BA178" s="8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</row>
    <row r="179" spans="6:133" ht="15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26"/>
      <c r="Z179" s="8"/>
      <c r="AA179" s="8"/>
      <c r="AB179" s="14"/>
      <c r="AC179" s="14"/>
      <c r="AD179" s="14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14"/>
      <c r="AR179" s="14"/>
      <c r="AS179" s="23"/>
      <c r="AT179" s="14"/>
      <c r="AU179" s="14"/>
      <c r="AV179" s="8"/>
      <c r="AW179" s="14"/>
      <c r="AX179" s="14"/>
      <c r="AY179" s="14"/>
      <c r="AZ179" s="8"/>
      <c r="BA179" s="8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</row>
    <row r="180" spans="6:133" ht="15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26"/>
      <c r="Z180" s="8"/>
      <c r="AA180" s="8"/>
      <c r="AB180" s="14"/>
      <c r="AC180" s="14"/>
      <c r="AD180" s="14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14"/>
      <c r="AR180" s="14"/>
      <c r="AS180" s="23"/>
      <c r="AT180" s="14"/>
      <c r="AU180" s="14"/>
      <c r="AV180" s="8"/>
      <c r="AW180" s="14"/>
      <c r="AX180" s="14"/>
      <c r="AY180" s="14"/>
      <c r="AZ180" s="8"/>
      <c r="BA180" s="8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</row>
    <row r="181" spans="6:133" ht="15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26"/>
      <c r="Z181" s="8"/>
      <c r="AA181" s="8"/>
      <c r="AB181" s="14"/>
      <c r="AC181" s="14"/>
      <c r="AD181" s="14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14"/>
      <c r="AR181" s="14"/>
      <c r="AS181" s="23"/>
      <c r="AT181" s="14"/>
      <c r="AU181" s="14"/>
      <c r="AV181" s="8"/>
      <c r="AW181" s="14"/>
      <c r="AX181" s="14"/>
      <c r="AY181" s="14"/>
      <c r="AZ181" s="8"/>
      <c r="BA181" s="8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</row>
  </sheetData>
  <sheetProtection/>
  <mergeCells count="18">
    <mergeCell ref="BC3:BE3"/>
    <mergeCell ref="AH3:AJ3"/>
    <mergeCell ref="AK3:AM3"/>
    <mergeCell ref="F2:BB2"/>
    <mergeCell ref="AW3:AY3"/>
    <mergeCell ref="AZ3:BB3"/>
    <mergeCell ref="X3:AA3"/>
    <mergeCell ref="AE3:AG3"/>
    <mergeCell ref="F3:H3"/>
    <mergeCell ref="I3:K3"/>
    <mergeCell ref="L3:N3"/>
    <mergeCell ref="O3:Q3"/>
    <mergeCell ref="AB3:AD3"/>
    <mergeCell ref="R3:T3"/>
    <mergeCell ref="U3:W3"/>
    <mergeCell ref="AN3:AP3"/>
    <mergeCell ref="AQ3:AS3"/>
    <mergeCell ref="AT3:A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Дима</cp:lastModifiedBy>
  <dcterms:created xsi:type="dcterms:W3CDTF">2012-07-10T02:22:37Z</dcterms:created>
  <dcterms:modified xsi:type="dcterms:W3CDTF">2012-10-18T08:20:25Z</dcterms:modified>
  <cp:category/>
  <cp:version/>
  <cp:contentType/>
  <cp:contentStatus/>
</cp:coreProperties>
</file>